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610"/>
  <workbookPr/>
  <mc:AlternateContent xmlns:mc="http://schemas.openxmlformats.org/markup-compatibility/2006">
    <mc:Choice Requires="x15">
      <x15ac:absPath xmlns:x15ac="http://schemas.microsoft.com/office/spreadsheetml/2010/11/ac" url="/Users/annafeng/Desktop/agassiz/"/>
    </mc:Choice>
  </mc:AlternateContent>
  <bookViews>
    <workbookView xWindow="0" yWindow="460" windowWidth="25600" windowHeight="14460" activeTab="1"/>
  </bookViews>
  <sheets>
    <sheet name="melt percentage-ice length ofAG" sheetId="1" r:id="rId1"/>
    <sheet name="Sheet2" sheetId="2" r:id="rId2"/>
    <sheet name="Sheet3" sheetId="3" r:id="rId3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1" i="1" l="1"/>
  <c r="D2" i="1"/>
  <c r="D10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H2" i="1"/>
  <c r="H10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G10" i="1"/>
  <c r="K10" i="1"/>
  <c r="I10" i="1"/>
  <c r="F10" i="1"/>
  <c r="E10" i="1"/>
  <c r="C10" i="1"/>
  <c r="B10" i="1"/>
  <c r="G94" i="1"/>
  <c r="K94" i="1"/>
  <c r="G93" i="1"/>
  <c r="K93" i="1"/>
  <c r="G92" i="1"/>
  <c r="K92" i="1"/>
  <c r="G91" i="1"/>
  <c r="K91" i="1"/>
  <c r="G90" i="1"/>
  <c r="K90" i="1"/>
  <c r="G89" i="1"/>
  <c r="K89" i="1"/>
  <c r="G88" i="1"/>
  <c r="K88" i="1"/>
  <c r="G87" i="1"/>
  <c r="K87" i="1"/>
  <c r="G86" i="1"/>
  <c r="K86" i="1"/>
  <c r="G85" i="1"/>
  <c r="K85" i="1"/>
  <c r="G84" i="1"/>
  <c r="K84" i="1"/>
  <c r="G83" i="1"/>
  <c r="K83" i="1"/>
  <c r="G82" i="1"/>
  <c r="K82" i="1"/>
  <c r="G81" i="1"/>
  <c r="K81" i="1"/>
  <c r="G80" i="1"/>
  <c r="K80" i="1"/>
  <c r="G79" i="1"/>
  <c r="K79" i="1"/>
  <c r="G78" i="1"/>
  <c r="K78" i="1"/>
  <c r="G77" i="1"/>
  <c r="K77" i="1"/>
  <c r="G76" i="1"/>
  <c r="K76" i="1"/>
  <c r="G75" i="1"/>
  <c r="K75" i="1"/>
  <c r="G74" i="1"/>
  <c r="K74" i="1"/>
  <c r="G73" i="1"/>
  <c r="K73" i="1"/>
  <c r="G72" i="1"/>
  <c r="K72" i="1"/>
  <c r="G71" i="1"/>
  <c r="K71" i="1"/>
  <c r="G70" i="1"/>
  <c r="K70" i="1"/>
  <c r="G69" i="1"/>
  <c r="K69" i="1"/>
  <c r="G68" i="1"/>
  <c r="K68" i="1"/>
  <c r="G67" i="1"/>
  <c r="K67" i="1"/>
  <c r="G66" i="1"/>
  <c r="K66" i="1"/>
  <c r="G65" i="1"/>
  <c r="K65" i="1"/>
  <c r="G64" i="1"/>
  <c r="K64" i="1"/>
  <c r="G63" i="1"/>
  <c r="K63" i="1"/>
  <c r="G62" i="1"/>
  <c r="K62" i="1"/>
  <c r="G61" i="1"/>
  <c r="K61" i="1"/>
  <c r="G60" i="1"/>
  <c r="K60" i="1"/>
  <c r="G59" i="1"/>
  <c r="K59" i="1"/>
  <c r="K58" i="1"/>
  <c r="G57" i="1"/>
  <c r="K57" i="1"/>
  <c r="G56" i="1"/>
  <c r="K56" i="1"/>
  <c r="G55" i="1"/>
  <c r="K55" i="1"/>
  <c r="G54" i="1"/>
  <c r="K54" i="1"/>
  <c r="G53" i="1"/>
  <c r="K53" i="1"/>
  <c r="G52" i="1"/>
  <c r="K52" i="1"/>
  <c r="G51" i="1"/>
  <c r="K51" i="1"/>
  <c r="G50" i="1"/>
  <c r="K50" i="1"/>
  <c r="G49" i="1"/>
  <c r="K49" i="1"/>
  <c r="G48" i="1"/>
  <c r="K48" i="1"/>
  <c r="G47" i="1"/>
  <c r="K47" i="1"/>
  <c r="G46" i="1"/>
  <c r="K46" i="1"/>
  <c r="G45" i="1"/>
  <c r="K45" i="1"/>
  <c r="G44" i="1"/>
  <c r="K44" i="1"/>
  <c r="G43" i="1"/>
  <c r="K43" i="1"/>
  <c r="G42" i="1"/>
  <c r="K42" i="1"/>
  <c r="G41" i="1"/>
  <c r="K41" i="1"/>
  <c r="G40" i="1"/>
  <c r="K40" i="1"/>
  <c r="G39" i="1"/>
  <c r="K39" i="1"/>
  <c r="G38" i="1"/>
  <c r="K38" i="1"/>
  <c r="G37" i="1"/>
  <c r="K37" i="1"/>
  <c r="G36" i="1"/>
  <c r="K36" i="1"/>
  <c r="G35" i="1"/>
  <c r="K35" i="1"/>
  <c r="G34" i="1"/>
  <c r="K34" i="1"/>
  <c r="G33" i="1"/>
  <c r="K33" i="1"/>
  <c r="G32" i="1"/>
  <c r="K32" i="1"/>
  <c r="G31" i="1"/>
  <c r="K31" i="1"/>
  <c r="G30" i="1"/>
  <c r="K30" i="1"/>
  <c r="G29" i="1"/>
  <c r="K29" i="1"/>
  <c r="G28" i="1"/>
  <c r="K28" i="1"/>
  <c r="G27" i="1"/>
  <c r="K27" i="1"/>
  <c r="G26" i="1"/>
  <c r="K26" i="1"/>
  <c r="G25" i="1"/>
  <c r="K25" i="1"/>
  <c r="G24" i="1"/>
  <c r="K24" i="1"/>
  <c r="G23" i="1"/>
  <c r="K23" i="1"/>
  <c r="G22" i="1"/>
  <c r="K22" i="1"/>
  <c r="G21" i="1"/>
  <c r="K21" i="1"/>
  <c r="G20" i="1"/>
  <c r="K20" i="1"/>
  <c r="G19" i="1"/>
  <c r="K19" i="1"/>
  <c r="G18" i="1"/>
  <c r="K18" i="1"/>
  <c r="G17" i="1"/>
  <c r="K17" i="1"/>
  <c r="G16" i="1"/>
  <c r="K16" i="1"/>
  <c r="G15" i="1"/>
  <c r="K15" i="1"/>
  <c r="G14" i="1"/>
  <c r="K14" i="1"/>
  <c r="G13" i="1"/>
  <c r="K13" i="1"/>
  <c r="G12" i="1"/>
  <c r="K12" i="1"/>
  <c r="G11" i="1"/>
  <c r="K11" i="1"/>
  <c r="H94" i="1"/>
  <c r="I94" i="1"/>
  <c r="H93" i="1"/>
  <c r="I93" i="1"/>
  <c r="H92" i="1"/>
  <c r="I92" i="1"/>
  <c r="H91" i="1"/>
  <c r="I91" i="1"/>
  <c r="H90" i="1"/>
  <c r="I90" i="1"/>
  <c r="H89" i="1"/>
  <c r="I89" i="1"/>
  <c r="H88" i="1"/>
  <c r="I88" i="1"/>
  <c r="H87" i="1"/>
  <c r="I87" i="1"/>
  <c r="H86" i="1"/>
  <c r="I86" i="1"/>
  <c r="H85" i="1"/>
  <c r="I85" i="1"/>
  <c r="H84" i="1"/>
  <c r="I84" i="1"/>
  <c r="H83" i="1"/>
  <c r="I83" i="1"/>
  <c r="H82" i="1"/>
  <c r="I82" i="1"/>
  <c r="H81" i="1"/>
  <c r="I81" i="1"/>
  <c r="H80" i="1"/>
  <c r="I80" i="1"/>
  <c r="H79" i="1"/>
  <c r="I79" i="1"/>
  <c r="H78" i="1"/>
  <c r="I78" i="1"/>
  <c r="H77" i="1"/>
  <c r="I77" i="1"/>
  <c r="H76" i="1"/>
  <c r="I76" i="1"/>
  <c r="H75" i="1"/>
  <c r="I75" i="1"/>
  <c r="H74" i="1"/>
  <c r="I74" i="1"/>
  <c r="H73" i="1"/>
  <c r="I73" i="1"/>
  <c r="H72" i="1"/>
  <c r="I72" i="1"/>
  <c r="H71" i="1"/>
  <c r="I71" i="1"/>
  <c r="H70" i="1"/>
  <c r="I70" i="1"/>
  <c r="H69" i="1"/>
  <c r="I69" i="1"/>
  <c r="H68" i="1"/>
  <c r="I68" i="1"/>
  <c r="H67" i="1"/>
  <c r="I67" i="1"/>
  <c r="H66" i="1"/>
  <c r="I66" i="1"/>
  <c r="H65" i="1"/>
  <c r="I65" i="1"/>
  <c r="H64" i="1"/>
  <c r="I64" i="1"/>
  <c r="H63" i="1"/>
  <c r="I63" i="1"/>
  <c r="H62" i="1"/>
  <c r="I62" i="1"/>
  <c r="H61" i="1"/>
  <c r="I61" i="1"/>
  <c r="H60" i="1"/>
  <c r="I60" i="1"/>
  <c r="H59" i="1"/>
  <c r="I59" i="1"/>
  <c r="H58" i="1"/>
  <c r="I58" i="1"/>
  <c r="H57" i="1"/>
  <c r="I57" i="1"/>
  <c r="H56" i="1"/>
  <c r="I56" i="1"/>
  <c r="H55" i="1"/>
  <c r="I55" i="1"/>
  <c r="H54" i="1"/>
  <c r="I54" i="1"/>
  <c r="H53" i="1"/>
  <c r="I53" i="1"/>
  <c r="H52" i="1"/>
  <c r="I52" i="1"/>
  <c r="H51" i="1"/>
  <c r="I51" i="1"/>
  <c r="H50" i="1"/>
  <c r="I50" i="1"/>
  <c r="H49" i="1"/>
  <c r="I49" i="1"/>
  <c r="H48" i="1"/>
  <c r="I48" i="1"/>
  <c r="H47" i="1"/>
  <c r="I47" i="1"/>
  <c r="H46" i="1"/>
  <c r="I46" i="1"/>
  <c r="H45" i="1"/>
  <c r="I45" i="1"/>
  <c r="H44" i="1"/>
  <c r="I44" i="1"/>
  <c r="H43" i="1"/>
  <c r="I43" i="1"/>
  <c r="I42" i="1"/>
  <c r="H42" i="1"/>
  <c r="H41" i="1"/>
  <c r="I41" i="1"/>
  <c r="H40" i="1"/>
  <c r="I40" i="1"/>
  <c r="H39" i="1"/>
  <c r="I39" i="1"/>
  <c r="H38" i="1"/>
  <c r="I38" i="1"/>
  <c r="H37" i="1"/>
  <c r="I37" i="1"/>
  <c r="H36" i="1"/>
  <c r="I36" i="1"/>
  <c r="H35" i="1"/>
  <c r="I35" i="1"/>
  <c r="H34" i="1"/>
  <c r="I34" i="1"/>
  <c r="H33" i="1"/>
  <c r="I33" i="1"/>
  <c r="H32" i="1"/>
  <c r="I32" i="1"/>
  <c r="H31" i="1"/>
  <c r="I31" i="1"/>
  <c r="H30" i="1"/>
  <c r="I30" i="1"/>
  <c r="H29" i="1"/>
  <c r="I29" i="1"/>
  <c r="H28" i="1"/>
  <c r="I28" i="1"/>
  <c r="H27" i="1"/>
  <c r="I27" i="1"/>
  <c r="H26" i="1"/>
  <c r="I26" i="1"/>
  <c r="H25" i="1"/>
  <c r="I25" i="1"/>
  <c r="H24" i="1"/>
  <c r="I24" i="1"/>
  <c r="H23" i="1"/>
  <c r="I23" i="1"/>
  <c r="H22" i="1"/>
  <c r="I22" i="1"/>
  <c r="H21" i="1"/>
  <c r="I21" i="1"/>
  <c r="I20" i="1"/>
  <c r="I12" i="1"/>
  <c r="I13" i="1"/>
  <c r="I14" i="1"/>
  <c r="I15" i="1"/>
  <c r="I16" i="1"/>
  <c r="I17" i="1"/>
  <c r="I18" i="1"/>
  <c r="I19" i="1"/>
  <c r="H12" i="1"/>
  <c r="H13" i="1"/>
  <c r="H14" i="1"/>
  <c r="H15" i="1"/>
  <c r="H16" i="1"/>
  <c r="H17" i="1"/>
  <c r="H18" i="1"/>
  <c r="H19" i="1"/>
  <c r="H20" i="1"/>
  <c r="H11" i="1"/>
  <c r="I11" i="1"/>
</calcChain>
</file>

<file path=xl/sharedStrings.xml><?xml version="1.0" encoding="utf-8"?>
<sst xmlns="http://schemas.openxmlformats.org/spreadsheetml/2006/main" count="116" uniqueCount="108">
  <si>
    <t>0-15</t>
  </si>
  <si>
    <t>ave density</t>
  </si>
  <si>
    <t>total length</t>
  </si>
  <si>
    <t xml:space="preserve">ice length of mixing ice layer </t>
  </si>
  <si>
    <t>ice length of firn</t>
  </si>
  <si>
    <t>density of firn</t>
  </si>
  <si>
    <t>density of firn=</t>
  </si>
  <si>
    <t>15-31</t>
  </si>
  <si>
    <t>31-45</t>
  </si>
  <si>
    <t>45-57</t>
  </si>
  <si>
    <t>57-81</t>
  </si>
  <si>
    <t>81-102</t>
  </si>
  <si>
    <t>102-128</t>
  </si>
  <si>
    <t>128-155</t>
  </si>
  <si>
    <t>155-179</t>
  </si>
  <si>
    <t>179-208</t>
  </si>
  <si>
    <t>208-227</t>
  </si>
  <si>
    <t>227-241</t>
  </si>
  <si>
    <t>241-254</t>
  </si>
  <si>
    <t>254-278</t>
  </si>
  <si>
    <t>278-294</t>
  </si>
  <si>
    <t>294-304</t>
  </si>
  <si>
    <t>304-319</t>
  </si>
  <si>
    <t>319-339</t>
  </si>
  <si>
    <t>339-356</t>
  </si>
  <si>
    <t>356-375</t>
  </si>
  <si>
    <t>375-400</t>
  </si>
  <si>
    <t>400-430</t>
  </si>
  <si>
    <t>430-450</t>
  </si>
  <si>
    <t>450-463</t>
  </si>
  <si>
    <t>463-489</t>
  </si>
  <si>
    <t>489-510</t>
  </si>
  <si>
    <t>510-535</t>
  </si>
  <si>
    <t>535-557</t>
  </si>
  <si>
    <t>557-581</t>
  </si>
  <si>
    <t>581-603</t>
  </si>
  <si>
    <t>603-624</t>
  </si>
  <si>
    <t>624-650</t>
  </si>
  <si>
    <t>650-675</t>
  </si>
  <si>
    <t>675-698</t>
  </si>
  <si>
    <t>698-720</t>
  </si>
  <si>
    <t>720-743</t>
  </si>
  <si>
    <t>743-768</t>
  </si>
  <si>
    <t>768-792</t>
  </si>
  <si>
    <t>792-817</t>
  </si>
  <si>
    <t>817-840</t>
  </si>
  <si>
    <t>840-865</t>
  </si>
  <si>
    <t>865-888</t>
  </si>
  <si>
    <t>888-910</t>
  </si>
  <si>
    <t>910-926</t>
  </si>
  <si>
    <t>926-950</t>
  </si>
  <si>
    <t>950-970</t>
  </si>
  <si>
    <t>970-988</t>
  </si>
  <si>
    <t>988-1010</t>
  </si>
  <si>
    <t>1010-1030</t>
  </si>
  <si>
    <t>1030-1050</t>
  </si>
  <si>
    <t>1050-1070</t>
  </si>
  <si>
    <t>1070-1090</t>
  </si>
  <si>
    <t>1090-1113</t>
  </si>
  <si>
    <t>1113-1130</t>
  </si>
  <si>
    <t>1130-1150</t>
  </si>
  <si>
    <t>1150-1170</t>
  </si>
  <si>
    <t>1170-1195</t>
  </si>
  <si>
    <t>1195-1216</t>
  </si>
  <si>
    <t>1216-1235</t>
  </si>
  <si>
    <t>1235-1255</t>
  </si>
  <si>
    <t>1255-1272</t>
  </si>
  <si>
    <t>1272-1285</t>
  </si>
  <si>
    <t>1285-1303</t>
  </si>
  <si>
    <t>1303-1326</t>
  </si>
  <si>
    <t>1326-1340</t>
  </si>
  <si>
    <t>1340-1360</t>
  </si>
  <si>
    <t>1360-1382</t>
  </si>
  <si>
    <t>1382-1400</t>
  </si>
  <si>
    <t>1400-1420</t>
  </si>
  <si>
    <t>1420-1440</t>
  </si>
  <si>
    <t>1440-1459</t>
  </si>
  <si>
    <t>1459-1478</t>
  </si>
  <si>
    <t>1478-1495</t>
  </si>
  <si>
    <t>1495-1512</t>
  </si>
  <si>
    <t>1512-1529</t>
  </si>
  <si>
    <t>1529-1548</t>
  </si>
  <si>
    <t>1548-1563</t>
  </si>
  <si>
    <t>1563-1575</t>
  </si>
  <si>
    <t>1575-1590</t>
  </si>
  <si>
    <t>1590-1608</t>
  </si>
  <si>
    <t>1608-1624</t>
  </si>
  <si>
    <t>1624-1640</t>
  </si>
  <si>
    <t>1640-1657</t>
  </si>
  <si>
    <t>1657-1672</t>
  </si>
  <si>
    <t xml:space="preserve">ice length of ice layer </t>
  </si>
  <si>
    <t>total ice length</t>
  </si>
  <si>
    <t>sum ice length of ice layer</t>
  </si>
  <si>
    <t>sum ice length of ice layer=ice length of ice layer+ice length of mixing ice layer</t>
  </si>
  <si>
    <t>ice length of firn=total ice length-sum ice length of ice layer</t>
  </si>
  <si>
    <t>[(ave density)*(total length)-0.917*(sum ice length of ice layer)]/(total length-sum ice length of ice layer)</t>
  </si>
  <si>
    <t>(Completely melted)</t>
  </si>
  <si>
    <t>(Partially melted)</t>
  </si>
  <si>
    <t xml:space="preserve">(Sum) </t>
  </si>
  <si>
    <t>0-30snow</t>
  </si>
  <si>
    <t>total ice length=(ave density)*(total length)/0.917</t>
  </si>
  <si>
    <t>Ice percentage (%)</t>
  </si>
  <si>
    <t>0-30 pit</t>
  </si>
  <si>
    <t>Accumulaed ice dpeth (cm)</t>
  </si>
  <si>
    <t>Depth from (cm)</t>
  </si>
  <si>
    <t>Depth to (cm)</t>
  </si>
  <si>
    <t>% melt</t>
  </si>
  <si>
    <t>FOR PLOTTING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</si>
</sst>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" x14ac:knownFonts="1">
    <font>
      <sz val="10"/>
      <name val="Arial"/>
    </font>
    <font>
      <sz val="8"/>
      <name val="Arial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164" fontId="0" fillId="0" borderId="0" xfId="0" applyNumberFormat="1" applyAlignment="1">
      <alignment horizontal="center"/>
    </xf>
    <xf numFmtId="0" fontId="2" fillId="0" borderId="0" xfId="0" applyFont="1"/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164" fontId="0" fillId="0" borderId="0" xfId="0" applyNumberFormat="1" applyAlignment="1">
      <alignment wrapText="1"/>
    </xf>
    <xf numFmtId="2" fontId="0" fillId="0" borderId="0" xfId="0" applyNumberFormat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2" fontId="0" fillId="0" borderId="0" xfId="0" applyNumberFormat="1" applyAlignment="1">
      <alignment horizontal="center"/>
    </xf>
    <xf numFmtId="165" fontId="2" fillId="0" borderId="0" xfId="0" applyNumberFormat="1" applyFont="1" applyAlignment="1">
      <alignment horizontal="center"/>
    </xf>
    <xf numFmtId="2" fontId="0" fillId="0" borderId="0" xfId="0" applyNumberFormat="1" applyAlignment="1">
      <alignment wrapText="1"/>
    </xf>
    <xf numFmtId="2" fontId="0" fillId="0" borderId="0" xfId="0" applyNumberFormat="1"/>
    <xf numFmtId="2" fontId="0" fillId="2" borderId="0" xfId="0" applyNumberFormat="1" applyFill="1" applyAlignment="1">
      <alignment wrapText="1"/>
    </xf>
    <xf numFmtId="2" fontId="0" fillId="2" borderId="0" xfId="0" applyNumberFormat="1" applyFill="1"/>
    <xf numFmtId="2" fontId="2" fillId="2" borderId="0" xfId="0" applyNumberFormat="1" applyFont="1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3"/>
  <sheetViews>
    <sheetView workbookViewId="0">
      <selection activeCell="H21" sqref="H21"/>
    </sheetView>
  </sheetViews>
  <sheetFormatPr baseColWidth="10" defaultColWidth="8.83203125" defaultRowHeight="13" x14ac:dyDescent="0.15"/>
  <cols>
    <col min="1" max="1" width="9" customWidth="1"/>
    <col min="2" max="2" width="8.5" customWidth="1"/>
    <col min="3" max="3" width="7.1640625" customWidth="1"/>
    <col min="4" max="4" width="7.83203125" style="9" customWidth="1"/>
    <col min="5" max="5" width="7.6640625" customWidth="1"/>
    <col min="6" max="6" width="9.5" customWidth="1"/>
    <col min="7" max="7" width="9.6640625" style="9" customWidth="1"/>
    <col min="8" max="8" width="9.5" customWidth="1"/>
    <col min="9" max="9" width="7" customWidth="1"/>
    <col min="10" max="10" width="10.33203125" customWidth="1"/>
    <col min="11" max="11" width="10" customWidth="1"/>
    <col min="13" max="15" width="9.1640625" style="20" customWidth="1"/>
  </cols>
  <sheetData>
    <row r="1" spans="1:15" s="5" customFormat="1" ht="41.25" customHeight="1" x14ac:dyDescent="0.15">
      <c r="B1" s="5" t="s">
        <v>1</v>
      </c>
      <c r="C1" s="5" t="s">
        <v>2</v>
      </c>
      <c r="D1" s="11" t="s">
        <v>91</v>
      </c>
      <c r="E1" s="6" t="s">
        <v>90</v>
      </c>
      <c r="F1" s="6" t="s">
        <v>3</v>
      </c>
      <c r="G1" s="8" t="s">
        <v>92</v>
      </c>
      <c r="H1" s="5" t="s">
        <v>4</v>
      </c>
      <c r="I1" s="5" t="s">
        <v>5</v>
      </c>
      <c r="M1" s="19"/>
      <c r="N1" s="19"/>
      <c r="O1" s="19"/>
    </row>
    <row r="2" spans="1:15" x14ac:dyDescent="0.15">
      <c r="A2" s="2" t="s">
        <v>99</v>
      </c>
      <c r="B2">
        <v>0.33300000000000002</v>
      </c>
      <c r="C2">
        <v>30</v>
      </c>
      <c r="D2" s="12">
        <f>0.333*30/0.917</f>
        <v>10.89422028353326</v>
      </c>
      <c r="E2">
        <v>0</v>
      </c>
      <c r="F2">
        <v>0</v>
      </c>
      <c r="G2" s="9">
        <v>0</v>
      </c>
      <c r="H2" s="4">
        <f>0.333*30/0.917</f>
        <v>10.89422028353326</v>
      </c>
      <c r="I2">
        <v>0.33300000000000002</v>
      </c>
    </row>
    <row r="4" spans="1:15" x14ac:dyDescent="0.15">
      <c r="B4" s="2" t="s">
        <v>100</v>
      </c>
      <c r="E4" s="2"/>
      <c r="F4" s="2"/>
      <c r="H4" s="2"/>
      <c r="I4" s="2"/>
      <c r="J4" s="2"/>
      <c r="K4" s="2"/>
      <c r="L4" s="2"/>
    </row>
    <row r="5" spans="1:15" x14ac:dyDescent="0.15">
      <c r="B5" s="2" t="s">
        <v>93</v>
      </c>
      <c r="C5" s="2"/>
      <c r="E5" s="2"/>
      <c r="F5" s="2"/>
      <c r="J5" s="2"/>
      <c r="K5" s="2"/>
      <c r="L5" s="2"/>
    </row>
    <row r="6" spans="1:15" x14ac:dyDescent="0.15">
      <c r="B6" s="2" t="s">
        <v>94</v>
      </c>
      <c r="C6" s="2"/>
      <c r="E6" s="2"/>
      <c r="F6" s="2"/>
      <c r="J6" s="2"/>
      <c r="K6" s="2"/>
      <c r="L6" s="2"/>
    </row>
    <row r="7" spans="1:15" x14ac:dyDescent="0.15">
      <c r="B7" s="2" t="s">
        <v>6</v>
      </c>
      <c r="C7" s="2" t="s">
        <v>95</v>
      </c>
      <c r="E7" s="2"/>
      <c r="F7" s="2"/>
      <c r="J7" s="2"/>
      <c r="K7" s="2"/>
    </row>
    <row r="8" spans="1:15" s="5" customFormat="1" ht="38.25" customHeight="1" x14ac:dyDescent="0.15">
      <c r="D8" s="11"/>
      <c r="E8" s="7" t="s">
        <v>96</v>
      </c>
      <c r="F8" s="7" t="s">
        <v>97</v>
      </c>
      <c r="G8" s="10" t="s">
        <v>98</v>
      </c>
      <c r="M8" s="23" t="s">
        <v>107</v>
      </c>
      <c r="N8" s="23"/>
      <c r="O8" s="23"/>
    </row>
    <row r="9" spans="1:15" s="5" customFormat="1" ht="46.5" customHeight="1" x14ac:dyDescent="0.15">
      <c r="B9" s="5" t="s">
        <v>1</v>
      </c>
      <c r="C9" s="5" t="s">
        <v>2</v>
      </c>
      <c r="D9" s="11" t="s">
        <v>91</v>
      </c>
      <c r="E9" s="6" t="s">
        <v>90</v>
      </c>
      <c r="F9" s="6" t="s">
        <v>3</v>
      </c>
      <c r="G9" s="8" t="s">
        <v>92</v>
      </c>
      <c r="H9" s="5" t="s">
        <v>4</v>
      </c>
      <c r="I9" s="5" t="s">
        <v>5</v>
      </c>
      <c r="J9" s="5" t="s">
        <v>103</v>
      </c>
      <c r="K9" s="5" t="s">
        <v>101</v>
      </c>
      <c r="M9" s="21" t="s">
        <v>104</v>
      </c>
      <c r="N9" s="21" t="s">
        <v>105</v>
      </c>
      <c r="O9" s="21" t="s">
        <v>106</v>
      </c>
    </row>
    <row r="10" spans="1:15" s="5" customFormat="1" ht="24.75" customHeight="1" x14ac:dyDescent="0.15">
      <c r="A10" s="5" t="s">
        <v>102</v>
      </c>
      <c r="B10" s="5">
        <f>B2</f>
        <v>0.33300000000000002</v>
      </c>
      <c r="C10" s="5">
        <f t="shared" ref="C10:I10" si="0">C2</f>
        <v>30</v>
      </c>
      <c r="D10" s="16">
        <f t="shared" si="0"/>
        <v>10.89422028353326</v>
      </c>
      <c r="E10" s="5">
        <f t="shared" si="0"/>
        <v>0</v>
      </c>
      <c r="F10" s="5">
        <f t="shared" si="0"/>
        <v>0</v>
      </c>
      <c r="G10" s="5">
        <f t="shared" si="0"/>
        <v>0</v>
      </c>
      <c r="H10" s="14">
        <f t="shared" si="0"/>
        <v>10.89422028353326</v>
      </c>
      <c r="I10" s="5">
        <f t="shared" si="0"/>
        <v>0.33300000000000002</v>
      </c>
      <c r="J10" s="15">
        <f>H10</f>
        <v>10.89422028353326</v>
      </c>
      <c r="K10" s="13">
        <f>G10/D10*100</f>
        <v>0</v>
      </c>
      <c r="M10" s="21">
        <v>0</v>
      </c>
      <c r="N10" s="21">
        <v>1.089422028353326</v>
      </c>
      <c r="O10" s="21">
        <v>0</v>
      </c>
    </row>
    <row r="11" spans="1:15" x14ac:dyDescent="0.15">
      <c r="A11" t="s">
        <v>0</v>
      </c>
      <c r="B11" s="1">
        <v>0.4893743828403857</v>
      </c>
      <c r="C11" s="3">
        <v>15</v>
      </c>
      <c r="D11" s="12">
        <f t="shared" ref="D11:D74" si="1">B11*C11/0.917</f>
        <v>8.0050335251971489</v>
      </c>
      <c r="E11">
        <v>0</v>
      </c>
      <c r="F11">
        <v>4.25</v>
      </c>
      <c r="G11" s="9">
        <f t="shared" ref="G11:G94" si="2">E11+F11</f>
        <v>4.25</v>
      </c>
      <c r="H11" s="4">
        <f>D11-G11</f>
        <v>3.7550335251971489</v>
      </c>
      <c r="I11" s="4">
        <f t="shared" ref="I11:I94" si="3">(B11*C11-0.917*G11)/(C11-G11)</f>
        <v>0.32031309233542188</v>
      </c>
      <c r="J11" s="17">
        <f>J10+D11</f>
        <v>18.899253808730407</v>
      </c>
      <c r="K11" s="13">
        <f>G11/D11*100</f>
        <v>53.091595264684798</v>
      </c>
      <c r="M11" s="22">
        <v>1.089422028353326</v>
      </c>
      <c r="N11" s="22">
        <v>1.8899253808730407</v>
      </c>
      <c r="O11" s="22">
        <v>53.091595264684798</v>
      </c>
    </row>
    <row r="12" spans="1:15" x14ac:dyDescent="0.15">
      <c r="A12" t="s">
        <v>7</v>
      </c>
      <c r="B12" s="1">
        <v>0.49126908454386059</v>
      </c>
      <c r="C12" s="3">
        <v>16</v>
      </c>
      <c r="D12" s="12">
        <f t="shared" si="1"/>
        <v>8.5717615623792458</v>
      </c>
      <c r="E12">
        <v>0</v>
      </c>
      <c r="F12">
        <v>1</v>
      </c>
      <c r="G12" s="9">
        <f t="shared" si="2"/>
        <v>1</v>
      </c>
      <c r="H12" s="4">
        <f t="shared" ref="H12:H94" si="4">D12-G12</f>
        <v>7.5717615623792458</v>
      </c>
      <c r="I12" s="4">
        <f t="shared" si="3"/>
        <v>0.46288702351345129</v>
      </c>
      <c r="J12" s="17">
        <f t="shared" ref="J12:J75" si="5">J11+D12</f>
        <v>27.471015371109651</v>
      </c>
      <c r="K12" s="13">
        <f t="shared" ref="K12:K75" si="6">G12/D12*100</f>
        <v>11.666213446590925</v>
      </c>
      <c r="M12" s="22">
        <v>1.8899253808730407</v>
      </c>
      <c r="N12" s="22">
        <v>2.7471015371109653</v>
      </c>
      <c r="O12" s="22">
        <v>11.666213446590925</v>
      </c>
    </row>
    <row r="13" spans="1:15" x14ac:dyDescent="0.15">
      <c r="A13" t="s">
        <v>8</v>
      </c>
      <c r="B13" s="1">
        <v>0.5521702107269838</v>
      </c>
      <c r="C13" s="3">
        <v>14</v>
      </c>
      <c r="D13" s="12">
        <f t="shared" si="1"/>
        <v>8.430079553083722</v>
      </c>
      <c r="E13">
        <v>2.5</v>
      </c>
      <c r="F13">
        <v>1</v>
      </c>
      <c r="G13" s="9">
        <f t="shared" si="2"/>
        <v>3.5</v>
      </c>
      <c r="H13" s="4">
        <f t="shared" si="4"/>
        <v>4.930079553083722</v>
      </c>
      <c r="I13" s="4">
        <f t="shared" si="3"/>
        <v>0.43056028096931176</v>
      </c>
      <c r="J13" s="17">
        <f t="shared" si="5"/>
        <v>35.901094924193373</v>
      </c>
      <c r="K13" s="13">
        <f t="shared" si="6"/>
        <v>41.517994912867699</v>
      </c>
      <c r="M13" s="22">
        <v>2.7471015371109653</v>
      </c>
      <c r="N13" s="22">
        <v>3.5901094924193373</v>
      </c>
      <c r="O13" s="22">
        <v>41.517994912867699</v>
      </c>
    </row>
    <row r="14" spans="1:15" x14ac:dyDescent="0.15">
      <c r="A14" t="s">
        <v>9</v>
      </c>
      <c r="B14" s="1">
        <v>0.54675677728848393</v>
      </c>
      <c r="C14" s="3">
        <v>12</v>
      </c>
      <c r="D14" s="12">
        <f t="shared" si="1"/>
        <v>7.1549414694239983</v>
      </c>
      <c r="E14">
        <v>3.5</v>
      </c>
      <c r="F14">
        <v>0</v>
      </c>
      <c r="G14" s="9">
        <f t="shared" si="2"/>
        <v>3.5</v>
      </c>
      <c r="H14" s="4">
        <f t="shared" si="4"/>
        <v>3.6549414694239983</v>
      </c>
      <c r="I14" s="4">
        <f t="shared" si="3"/>
        <v>0.39430368558374196</v>
      </c>
      <c r="J14" s="17">
        <f t="shared" si="5"/>
        <v>43.056036393617369</v>
      </c>
      <c r="K14" s="13">
        <f t="shared" si="6"/>
        <v>48.917241531002546</v>
      </c>
      <c r="M14" s="22">
        <v>3.5901094924193373</v>
      </c>
      <c r="N14" s="22">
        <v>4.3056036393617365</v>
      </c>
      <c r="O14" s="22">
        <v>48.917241531002546</v>
      </c>
    </row>
    <row r="15" spans="1:15" x14ac:dyDescent="0.15">
      <c r="A15" t="s">
        <v>10</v>
      </c>
      <c r="B15" s="1">
        <v>0.39247392429123851</v>
      </c>
      <c r="C15" s="3">
        <v>24</v>
      </c>
      <c r="D15" s="12">
        <f t="shared" si="1"/>
        <v>10.271945673925543</v>
      </c>
      <c r="E15">
        <v>0</v>
      </c>
      <c r="F15">
        <v>1</v>
      </c>
      <c r="G15" s="9">
        <f t="shared" si="2"/>
        <v>1</v>
      </c>
      <c r="H15" s="4">
        <f t="shared" si="4"/>
        <v>9.2719456739255435</v>
      </c>
      <c r="I15" s="4">
        <f t="shared" si="3"/>
        <v>0.36966844273868366</v>
      </c>
      <c r="J15" s="17">
        <f t="shared" si="5"/>
        <v>53.327982067542912</v>
      </c>
      <c r="K15" s="13">
        <f t="shared" si="6"/>
        <v>9.7352539795689772</v>
      </c>
      <c r="M15" s="22">
        <v>4.3056036393617365</v>
      </c>
      <c r="N15" s="22">
        <v>5.3327982067542914</v>
      </c>
      <c r="O15" s="22">
        <v>9.7352539795689772</v>
      </c>
    </row>
    <row r="16" spans="1:15" x14ac:dyDescent="0.15">
      <c r="A16" t="s">
        <v>11</v>
      </c>
      <c r="B16" s="1">
        <v>0.43616806561627292</v>
      </c>
      <c r="C16" s="3">
        <v>21</v>
      </c>
      <c r="D16" s="12">
        <f t="shared" si="1"/>
        <v>9.9885816553344924</v>
      </c>
      <c r="E16">
        <v>2</v>
      </c>
      <c r="F16">
        <v>0.5</v>
      </c>
      <c r="G16" s="9">
        <f t="shared" si="2"/>
        <v>2.5</v>
      </c>
      <c r="H16" s="4">
        <f t="shared" si="4"/>
        <v>7.4885816553344924</v>
      </c>
      <c r="I16" s="4">
        <f t="shared" si="3"/>
        <v>0.37119077718603943</v>
      </c>
      <c r="J16" s="17">
        <f t="shared" si="5"/>
        <v>63.316563722877405</v>
      </c>
      <c r="K16" s="13">
        <f t="shared" si="6"/>
        <v>25.028578493572734</v>
      </c>
      <c r="M16" s="22">
        <v>5.3327982067542914</v>
      </c>
      <c r="N16" s="22">
        <v>6.3316563722877408</v>
      </c>
      <c r="O16" s="22">
        <v>25.028578493572734</v>
      </c>
    </row>
    <row r="17" spans="1:15" x14ac:dyDescent="0.15">
      <c r="A17" t="s">
        <v>12</v>
      </c>
      <c r="B17" s="1">
        <v>0.37727466886775812</v>
      </c>
      <c r="C17" s="3">
        <v>26</v>
      </c>
      <c r="D17" s="12">
        <f t="shared" si="1"/>
        <v>10.696991701812117</v>
      </c>
      <c r="E17">
        <v>0</v>
      </c>
      <c r="F17">
        <v>0</v>
      </c>
      <c r="G17" s="9">
        <f t="shared" si="2"/>
        <v>0</v>
      </c>
      <c r="H17" s="4">
        <f t="shared" si="4"/>
        <v>10.696991701812117</v>
      </c>
      <c r="I17" s="4">
        <f t="shared" si="3"/>
        <v>0.37727466886775812</v>
      </c>
      <c r="J17" s="17">
        <f t="shared" si="5"/>
        <v>74.013555424689514</v>
      </c>
      <c r="K17" s="13">
        <f t="shared" si="6"/>
        <v>0</v>
      </c>
      <c r="M17" s="22">
        <v>6.3316563722877408</v>
      </c>
      <c r="N17" s="22">
        <v>7.4013555424689512</v>
      </c>
      <c r="O17" s="22">
        <v>0</v>
      </c>
    </row>
    <row r="18" spans="1:15" x14ac:dyDescent="0.15">
      <c r="A18" t="s">
        <v>13</v>
      </c>
      <c r="B18" s="1">
        <v>0.46435229050243076</v>
      </c>
      <c r="C18" s="3">
        <v>27</v>
      </c>
      <c r="D18" s="12">
        <f t="shared" si="1"/>
        <v>13.672313897018135</v>
      </c>
      <c r="E18">
        <v>3</v>
      </c>
      <c r="F18">
        <v>0.8</v>
      </c>
      <c r="G18" s="9">
        <f t="shared" si="2"/>
        <v>3.8</v>
      </c>
      <c r="H18" s="4">
        <f t="shared" si="4"/>
        <v>9.8723138970181346</v>
      </c>
      <c r="I18" s="4">
        <f t="shared" si="3"/>
        <v>0.39021171739507027</v>
      </c>
      <c r="J18" s="17">
        <f t="shared" si="5"/>
        <v>87.685869321707656</v>
      </c>
      <c r="K18" s="13">
        <f t="shared" si="6"/>
        <v>27.793393485712475</v>
      </c>
      <c r="M18" s="22">
        <v>7.4013555424689512</v>
      </c>
      <c r="N18" s="22">
        <v>8.7685869321707663</v>
      </c>
      <c r="O18" s="22">
        <v>27.793393485712475</v>
      </c>
    </row>
    <row r="19" spans="1:15" x14ac:dyDescent="0.15">
      <c r="A19" t="s">
        <v>14</v>
      </c>
      <c r="B19" s="1">
        <v>0.49803587634198537</v>
      </c>
      <c r="C19" s="3">
        <v>24</v>
      </c>
      <c r="D19" s="12">
        <f t="shared" si="1"/>
        <v>13.034744855188276</v>
      </c>
      <c r="E19">
        <v>1.8</v>
      </c>
      <c r="F19">
        <v>0.5</v>
      </c>
      <c r="G19" s="9">
        <f t="shared" si="2"/>
        <v>2.2999999999999998</v>
      </c>
      <c r="H19" s="4">
        <f t="shared" si="4"/>
        <v>10.734744855188275</v>
      </c>
      <c r="I19" s="4">
        <f t="shared" si="3"/>
        <v>0.45362954065473038</v>
      </c>
      <c r="J19" s="17">
        <f t="shared" si="5"/>
        <v>100.72061417689594</v>
      </c>
      <c r="K19" s="13">
        <f t="shared" si="6"/>
        <v>17.645147837968771</v>
      </c>
      <c r="M19" s="22">
        <v>8.7685869321707663</v>
      </c>
      <c r="N19" s="22">
        <v>10.072061417689593</v>
      </c>
      <c r="O19" s="22">
        <v>17.645147837968771</v>
      </c>
    </row>
    <row r="20" spans="1:15" x14ac:dyDescent="0.15">
      <c r="A20" t="s">
        <v>15</v>
      </c>
      <c r="B20" s="1">
        <v>0.33824625484695559</v>
      </c>
      <c r="C20" s="3">
        <v>29</v>
      </c>
      <c r="D20" s="12">
        <f t="shared" si="1"/>
        <v>10.696991701812117</v>
      </c>
      <c r="E20">
        <v>0</v>
      </c>
      <c r="F20">
        <v>0.5</v>
      </c>
      <c r="G20" s="9">
        <f t="shared" si="2"/>
        <v>0.5</v>
      </c>
      <c r="H20" s="4">
        <f t="shared" si="4"/>
        <v>10.196991701812117</v>
      </c>
      <c r="I20" s="4">
        <f t="shared" si="3"/>
        <v>0.32809268037058631</v>
      </c>
      <c r="J20" s="17">
        <f t="shared" si="5"/>
        <v>111.41760587870806</v>
      </c>
      <c r="K20" s="13">
        <f t="shared" si="6"/>
        <v>4.6742113478062981</v>
      </c>
      <c r="M20" s="22">
        <v>10.072061417689593</v>
      </c>
      <c r="N20" s="22">
        <v>11.141760587870806</v>
      </c>
      <c r="O20" s="22">
        <v>4.6742113478062981</v>
      </c>
    </row>
    <row r="21" spans="1:15" x14ac:dyDescent="0.15">
      <c r="A21" t="s">
        <v>16</v>
      </c>
      <c r="B21" s="1">
        <v>0.47182346179767037</v>
      </c>
      <c r="C21" s="3">
        <v>19</v>
      </c>
      <c r="D21" s="12">
        <f t="shared" si="1"/>
        <v>9.7760586413912076</v>
      </c>
      <c r="E21">
        <v>3.5</v>
      </c>
      <c r="F21">
        <v>1</v>
      </c>
      <c r="G21" s="9">
        <f t="shared" si="2"/>
        <v>4.5</v>
      </c>
      <c r="H21" s="4">
        <f t="shared" si="4"/>
        <v>5.2760586413912076</v>
      </c>
      <c r="I21" s="4">
        <f t="shared" si="3"/>
        <v>0.333665225803844</v>
      </c>
      <c r="J21" s="17">
        <f t="shared" si="5"/>
        <v>121.19366452009926</v>
      </c>
      <c r="K21" s="13">
        <f t="shared" si="6"/>
        <v>46.030820446875062</v>
      </c>
      <c r="M21" s="22">
        <v>11.141760587870806</v>
      </c>
      <c r="N21" s="22">
        <v>12.119366452009926</v>
      </c>
      <c r="O21" s="22">
        <v>46.030820446875062</v>
      </c>
    </row>
    <row r="22" spans="1:15" x14ac:dyDescent="0.15">
      <c r="A22" t="s">
        <v>17</v>
      </c>
      <c r="B22" s="1">
        <v>0.57073055394469796</v>
      </c>
      <c r="C22" s="3">
        <v>14</v>
      </c>
      <c r="D22" s="12">
        <f t="shared" si="1"/>
        <v>8.7134435716747785</v>
      </c>
      <c r="E22">
        <v>0</v>
      </c>
      <c r="F22">
        <v>1</v>
      </c>
      <c r="G22" s="9">
        <f t="shared" si="2"/>
        <v>1</v>
      </c>
      <c r="H22" s="4">
        <f t="shared" si="4"/>
        <v>7.7134435716747785</v>
      </c>
      <c r="I22" s="4">
        <f t="shared" si="3"/>
        <v>0.54409444270967477</v>
      </c>
      <c r="J22" s="17">
        <f t="shared" si="5"/>
        <v>129.90710809177403</v>
      </c>
      <c r="K22" s="13">
        <f t="shared" si="6"/>
        <v>11.476518919004072</v>
      </c>
      <c r="M22" s="22">
        <v>12.119366452009926</v>
      </c>
      <c r="N22" s="22">
        <v>12.990710809177404</v>
      </c>
      <c r="O22" s="22">
        <v>11.476518919004072</v>
      </c>
    </row>
    <row r="23" spans="1:15" x14ac:dyDescent="0.15">
      <c r="A23" t="s">
        <v>18</v>
      </c>
      <c r="B23" s="1">
        <v>0.3947642230536807</v>
      </c>
      <c r="C23" s="3">
        <v>13</v>
      </c>
      <c r="D23" s="12">
        <f t="shared" si="1"/>
        <v>5.5964393671732262</v>
      </c>
      <c r="E23">
        <v>0</v>
      </c>
      <c r="F23">
        <v>0</v>
      </c>
      <c r="G23" s="9">
        <f t="shared" si="2"/>
        <v>0</v>
      </c>
      <c r="H23" s="4">
        <f t="shared" si="4"/>
        <v>5.5964393671732262</v>
      </c>
      <c r="I23" s="4">
        <f t="shared" si="3"/>
        <v>0.3947642230536807</v>
      </c>
      <c r="J23" s="17">
        <f t="shared" si="5"/>
        <v>135.50354745894725</v>
      </c>
      <c r="K23" s="13">
        <f t="shared" si="6"/>
        <v>0</v>
      </c>
      <c r="M23" s="22">
        <v>12.990710809177404</v>
      </c>
      <c r="N23" s="22">
        <v>13.550354745894726</v>
      </c>
      <c r="O23" s="22">
        <v>0</v>
      </c>
    </row>
    <row r="24" spans="1:15" x14ac:dyDescent="0.15">
      <c r="A24" t="s">
        <v>19</v>
      </c>
      <c r="B24" s="1">
        <v>0.50074259306123536</v>
      </c>
      <c r="C24" s="3">
        <v>24</v>
      </c>
      <c r="D24" s="12">
        <f t="shared" si="1"/>
        <v>13.105585859836038</v>
      </c>
      <c r="E24">
        <v>4</v>
      </c>
      <c r="F24">
        <v>3</v>
      </c>
      <c r="G24" s="9">
        <f t="shared" si="2"/>
        <v>7</v>
      </c>
      <c r="H24" s="4">
        <f t="shared" si="4"/>
        <v>6.1055858598360384</v>
      </c>
      <c r="I24" s="4">
        <f t="shared" si="3"/>
        <v>0.32934248432174396</v>
      </c>
      <c r="J24" s="17">
        <f t="shared" si="5"/>
        <v>148.60913331878328</v>
      </c>
      <c r="K24" s="13">
        <f t="shared" si="6"/>
        <v>53.412339401418983</v>
      </c>
      <c r="M24" s="22">
        <v>13.550354745894726</v>
      </c>
      <c r="N24" s="22">
        <v>14.860913331878328</v>
      </c>
      <c r="O24" s="22">
        <v>53.412339401418983</v>
      </c>
    </row>
    <row r="25" spans="1:15" x14ac:dyDescent="0.15">
      <c r="A25" t="s">
        <v>20</v>
      </c>
      <c r="B25" s="1">
        <v>0.42630788328186248</v>
      </c>
      <c r="C25" s="3">
        <v>16</v>
      </c>
      <c r="D25" s="12">
        <f t="shared" si="1"/>
        <v>7.4383054880150485</v>
      </c>
      <c r="E25">
        <v>0</v>
      </c>
      <c r="F25">
        <v>1</v>
      </c>
      <c r="G25" s="9">
        <f t="shared" si="2"/>
        <v>1</v>
      </c>
      <c r="H25" s="4">
        <f t="shared" si="4"/>
        <v>6.4383054880150485</v>
      </c>
      <c r="I25" s="4">
        <f t="shared" si="3"/>
        <v>0.39359507550065331</v>
      </c>
      <c r="J25" s="17">
        <f t="shared" si="5"/>
        <v>156.04743880679834</v>
      </c>
      <c r="K25" s="13">
        <f t="shared" si="6"/>
        <v>13.443922162261924</v>
      </c>
      <c r="M25" s="22">
        <v>14.860913331878328</v>
      </c>
      <c r="N25" s="22">
        <v>15.604743880679834</v>
      </c>
      <c r="O25" s="22">
        <v>13.443922162261924</v>
      </c>
    </row>
    <row r="26" spans="1:15" x14ac:dyDescent="0.15">
      <c r="A26" t="s">
        <v>21</v>
      </c>
      <c r="B26" s="1">
        <v>0.74055769438677821</v>
      </c>
      <c r="C26" s="3">
        <v>10</v>
      </c>
      <c r="D26" s="12">
        <f t="shared" si="1"/>
        <v>8.0758745298449099</v>
      </c>
      <c r="E26">
        <v>4</v>
      </c>
      <c r="F26">
        <v>0</v>
      </c>
      <c r="G26" s="9">
        <f t="shared" si="2"/>
        <v>4</v>
      </c>
      <c r="H26" s="4">
        <f t="shared" si="4"/>
        <v>4.0758745298449099</v>
      </c>
      <c r="I26" s="4">
        <f t="shared" si="3"/>
        <v>0.62292949064463032</v>
      </c>
      <c r="J26" s="17">
        <f t="shared" si="5"/>
        <v>164.12331333664326</v>
      </c>
      <c r="K26" s="13">
        <f t="shared" si="6"/>
        <v>49.530239545175505</v>
      </c>
      <c r="M26" s="22">
        <v>15.604743880679834</v>
      </c>
      <c r="N26" s="22">
        <v>16.412331333664326</v>
      </c>
      <c r="O26" s="22">
        <v>49.530239545175505</v>
      </c>
    </row>
    <row r="27" spans="1:15" x14ac:dyDescent="0.15">
      <c r="A27" t="s">
        <v>22</v>
      </c>
      <c r="B27" s="1">
        <v>0.37677496731958898</v>
      </c>
      <c r="C27" s="3">
        <v>15</v>
      </c>
      <c r="D27" s="12">
        <f t="shared" si="1"/>
        <v>6.1631674043553266</v>
      </c>
      <c r="E27">
        <v>0</v>
      </c>
      <c r="F27">
        <v>1.5</v>
      </c>
      <c r="G27" s="9">
        <f t="shared" si="2"/>
        <v>1.5</v>
      </c>
      <c r="H27" s="4">
        <f t="shared" si="4"/>
        <v>4.6631674043553266</v>
      </c>
      <c r="I27" s="4">
        <f t="shared" si="3"/>
        <v>0.31674996368843222</v>
      </c>
      <c r="J27" s="17">
        <f t="shared" si="5"/>
        <v>170.2864807409986</v>
      </c>
      <c r="K27" s="13">
        <f t="shared" si="6"/>
        <v>24.338134948922445</v>
      </c>
      <c r="M27" s="22">
        <v>16.412331333664326</v>
      </c>
      <c r="N27" s="22">
        <v>17.028648074099859</v>
      </c>
      <c r="O27" s="22">
        <v>24.338134948922445</v>
      </c>
    </row>
    <row r="28" spans="1:15" x14ac:dyDescent="0.15">
      <c r="A28" t="s">
        <v>23</v>
      </c>
      <c r="B28" s="1">
        <v>0.51644155003288483</v>
      </c>
      <c r="C28" s="3">
        <v>20</v>
      </c>
      <c r="D28" s="12">
        <f t="shared" si="1"/>
        <v>11.263719738994217</v>
      </c>
      <c r="E28">
        <v>5</v>
      </c>
      <c r="F28">
        <v>0.5</v>
      </c>
      <c r="G28" s="9">
        <f t="shared" si="2"/>
        <v>5.5</v>
      </c>
      <c r="H28" s="4">
        <f t="shared" si="4"/>
        <v>5.763719738994217</v>
      </c>
      <c r="I28" s="4">
        <f t="shared" si="3"/>
        <v>0.36450558625225499</v>
      </c>
      <c r="J28" s="17">
        <f t="shared" si="5"/>
        <v>181.55020047999281</v>
      </c>
      <c r="K28" s="13">
        <f t="shared" si="6"/>
        <v>48.829339928970192</v>
      </c>
      <c r="M28" s="22">
        <v>17.028648074099859</v>
      </c>
      <c r="N28" s="22">
        <v>18.15502004799928</v>
      </c>
      <c r="O28" s="22">
        <v>48.829339928970192</v>
      </c>
    </row>
    <row r="29" spans="1:15" x14ac:dyDescent="0.15">
      <c r="A29" t="s">
        <v>24</v>
      </c>
      <c r="B29" s="1">
        <v>0.546438340027396</v>
      </c>
      <c r="C29" s="3">
        <v>17</v>
      </c>
      <c r="D29" s="12">
        <f t="shared" si="1"/>
        <v>10.130263664630025</v>
      </c>
      <c r="E29">
        <v>4</v>
      </c>
      <c r="F29">
        <v>0</v>
      </c>
      <c r="G29" s="9">
        <f t="shared" si="2"/>
        <v>4</v>
      </c>
      <c r="H29" s="4">
        <f t="shared" si="4"/>
        <v>6.130263664630025</v>
      </c>
      <c r="I29" s="4">
        <f t="shared" si="3"/>
        <v>0.43241936772813327</v>
      </c>
      <c r="J29" s="17">
        <f t="shared" si="5"/>
        <v>191.68046414462285</v>
      </c>
      <c r="K29" s="13">
        <f t="shared" si="6"/>
        <v>39.485645511538493</v>
      </c>
      <c r="M29" s="22">
        <v>18.15502004799928</v>
      </c>
      <c r="N29" s="22">
        <v>19.168046414462285</v>
      </c>
      <c r="O29" s="22">
        <v>39.485645511538493</v>
      </c>
    </row>
    <row r="30" spans="1:15" x14ac:dyDescent="0.15">
      <c r="A30" t="s">
        <v>25</v>
      </c>
      <c r="B30" s="1">
        <v>0.40002423935019882</v>
      </c>
      <c r="C30" s="3">
        <v>19</v>
      </c>
      <c r="D30" s="12">
        <f t="shared" si="1"/>
        <v>8.2883975437881983</v>
      </c>
      <c r="E30">
        <v>0</v>
      </c>
      <c r="F30">
        <v>0.5</v>
      </c>
      <c r="G30" s="9">
        <f t="shared" si="2"/>
        <v>0.5</v>
      </c>
      <c r="H30" s="4">
        <f t="shared" si="4"/>
        <v>7.7883975437881983</v>
      </c>
      <c r="I30" s="4">
        <f t="shared" si="3"/>
        <v>0.38605192149479878</v>
      </c>
      <c r="J30" s="17">
        <f t="shared" si="5"/>
        <v>199.96886168841104</v>
      </c>
      <c r="K30" s="13">
        <f t="shared" si="6"/>
        <v>6.0325291753739387</v>
      </c>
      <c r="M30" s="22">
        <v>19.168046414462285</v>
      </c>
      <c r="N30" s="22">
        <v>19.996886168841105</v>
      </c>
      <c r="O30" s="22">
        <v>6.0325291753739387</v>
      </c>
    </row>
    <row r="31" spans="1:15" x14ac:dyDescent="0.15">
      <c r="A31" t="s">
        <v>26</v>
      </c>
      <c r="B31" s="1">
        <v>0.40275944782438816</v>
      </c>
      <c r="C31" s="3">
        <v>25</v>
      </c>
      <c r="D31" s="12">
        <f t="shared" si="1"/>
        <v>10.980355720403166</v>
      </c>
      <c r="E31">
        <v>0</v>
      </c>
      <c r="F31">
        <v>0</v>
      </c>
      <c r="G31" s="9">
        <f t="shared" si="2"/>
        <v>0</v>
      </c>
      <c r="H31" s="4">
        <f t="shared" si="4"/>
        <v>10.980355720403166</v>
      </c>
      <c r="I31" s="4">
        <f t="shared" si="3"/>
        <v>0.40275944782438811</v>
      </c>
      <c r="J31" s="17">
        <f t="shared" si="5"/>
        <v>210.94921740881421</v>
      </c>
      <c r="K31" s="13">
        <f t="shared" si="6"/>
        <v>0</v>
      </c>
      <c r="M31" s="22">
        <v>19.996886168841105</v>
      </c>
      <c r="N31" s="22">
        <v>21.094921740881421</v>
      </c>
      <c r="O31" s="22">
        <v>0</v>
      </c>
    </row>
    <row r="32" spans="1:15" x14ac:dyDescent="0.15">
      <c r="A32" t="s">
        <v>27</v>
      </c>
      <c r="B32" s="1">
        <v>0.39842870107358835</v>
      </c>
      <c r="C32" s="3">
        <v>30</v>
      </c>
      <c r="D32" s="12">
        <f t="shared" si="1"/>
        <v>13.034744855188277</v>
      </c>
      <c r="E32">
        <v>0</v>
      </c>
      <c r="F32">
        <v>0.5</v>
      </c>
      <c r="G32" s="9">
        <f t="shared" si="2"/>
        <v>0.5</v>
      </c>
      <c r="H32" s="4">
        <f t="shared" si="4"/>
        <v>12.534744855188277</v>
      </c>
      <c r="I32" s="4">
        <f t="shared" si="3"/>
        <v>0.38963935702398811</v>
      </c>
      <c r="J32" s="17">
        <f t="shared" si="5"/>
        <v>223.98396226400249</v>
      </c>
      <c r="K32" s="13">
        <f t="shared" si="6"/>
        <v>3.8359017039062548</v>
      </c>
      <c r="M32" s="22">
        <v>21.094921740881421</v>
      </c>
      <c r="N32" s="22">
        <v>22.398396226400248</v>
      </c>
      <c r="O32" s="22">
        <v>3.8359017039062548</v>
      </c>
    </row>
    <row r="33" spans="1:15" x14ac:dyDescent="0.15">
      <c r="A33" t="s">
        <v>28</v>
      </c>
      <c r="B33" s="1">
        <v>0.3702788471933891</v>
      </c>
      <c r="C33" s="3">
        <v>20</v>
      </c>
      <c r="D33" s="12">
        <f t="shared" si="1"/>
        <v>8.0758745298449099</v>
      </c>
      <c r="E33">
        <v>0</v>
      </c>
      <c r="F33">
        <v>0</v>
      </c>
      <c r="G33" s="9">
        <f t="shared" si="2"/>
        <v>0</v>
      </c>
      <c r="H33" s="4">
        <f t="shared" si="4"/>
        <v>8.0758745298449099</v>
      </c>
      <c r="I33" s="4">
        <f t="shared" si="3"/>
        <v>0.3702788471933891</v>
      </c>
      <c r="J33" s="17">
        <f t="shared" si="5"/>
        <v>232.05983679384741</v>
      </c>
      <c r="K33" s="13">
        <f t="shared" si="6"/>
        <v>0</v>
      </c>
      <c r="M33" s="22">
        <v>22.398396226400248</v>
      </c>
      <c r="N33" s="22">
        <v>23.20598367938474</v>
      </c>
      <c r="O33" s="22">
        <v>0</v>
      </c>
    </row>
    <row r="34" spans="1:15" x14ac:dyDescent="0.15">
      <c r="A34" t="s">
        <v>29</v>
      </c>
      <c r="B34" s="1">
        <v>0.43973736238891015</v>
      </c>
      <c r="C34" s="3">
        <v>13</v>
      </c>
      <c r="D34" s="12">
        <f t="shared" si="1"/>
        <v>6.2340084090030885</v>
      </c>
      <c r="E34">
        <v>1.5</v>
      </c>
      <c r="F34">
        <v>0</v>
      </c>
      <c r="G34" s="9">
        <f t="shared" si="2"/>
        <v>1.5</v>
      </c>
      <c r="H34" s="4">
        <f t="shared" si="4"/>
        <v>4.7340084090030885</v>
      </c>
      <c r="I34" s="4">
        <f t="shared" si="3"/>
        <v>0.37748571400485498</v>
      </c>
      <c r="J34" s="17">
        <f t="shared" si="5"/>
        <v>238.29384520285049</v>
      </c>
      <c r="K34" s="13">
        <f t="shared" si="6"/>
        <v>24.061565233593782</v>
      </c>
      <c r="M34" s="22">
        <v>23.20598367938474</v>
      </c>
      <c r="N34" s="22">
        <v>23.82938452028505</v>
      </c>
      <c r="O34" s="22">
        <v>24.061565233593782</v>
      </c>
    </row>
    <row r="35" spans="1:15" x14ac:dyDescent="0.15">
      <c r="A35" t="s">
        <v>30</v>
      </c>
      <c r="B35" s="1">
        <v>0.3947642230536807</v>
      </c>
      <c r="C35" s="3">
        <v>26</v>
      </c>
      <c r="D35" s="12">
        <f t="shared" si="1"/>
        <v>11.192878734346452</v>
      </c>
      <c r="E35">
        <v>0</v>
      </c>
      <c r="F35">
        <v>0</v>
      </c>
      <c r="G35" s="9">
        <f t="shared" si="2"/>
        <v>0</v>
      </c>
      <c r="H35" s="4">
        <f t="shared" si="4"/>
        <v>11.192878734346452</v>
      </c>
      <c r="I35" s="4">
        <f t="shared" si="3"/>
        <v>0.3947642230536807</v>
      </c>
      <c r="J35" s="17">
        <f t="shared" si="5"/>
        <v>249.48672393719696</v>
      </c>
      <c r="K35" s="13">
        <f t="shared" si="6"/>
        <v>0</v>
      </c>
      <c r="M35" s="22">
        <v>23.82938452028505</v>
      </c>
      <c r="N35" s="22">
        <v>24.948672393719697</v>
      </c>
      <c r="O35" s="22">
        <v>0</v>
      </c>
    </row>
    <row r="36" spans="1:15" x14ac:dyDescent="0.15">
      <c r="A36" t="s">
        <v>31</v>
      </c>
      <c r="B36" s="1">
        <v>0.50112926687827097</v>
      </c>
      <c r="C36" s="3">
        <v>21</v>
      </c>
      <c r="D36" s="12">
        <f t="shared" si="1"/>
        <v>11.476242752937502</v>
      </c>
      <c r="E36">
        <v>2</v>
      </c>
      <c r="F36">
        <v>0</v>
      </c>
      <c r="G36" s="9">
        <f t="shared" si="2"/>
        <v>2</v>
      </c>
      <c r="H36" s="4">
        <f t="shared" si="4"/>
        <v>9.4762427529375017</v>
      </c>
      <c r="I36" s="4">
        <f t="shared" si="3"/>
        <v>0.45735340023387844</v>
      </c>
      <c r="J36" s="17">
        <f t="shared" si="5"/>
        <v>260.96296669013446</v>
      </c>
      <c r="K36" s="13">
        <f t="shared" si="6"/>
        <v>17.42730650663583</v>
      </c>
      <c r="M36" s="22">
        <v>24.948672393719697</v>
      </c>
      <c r="N36" s="22">
        <v>26.096296669013448</v>
      </c>
      <c r="O36" s="22">
        <v>17.42730650663583</v>
      </c>
    </row>
    <row r="37" spans="1:15" x14ac:dyDescent="0.15">
      <c r="A37" t="s">
        <v>32</v>
      </c>
      <c r="B37" s="1">
        <v>0.4703190971368662</v>
      </c>
      <c r="C37" s="3">
        <v>25</v>
      </c>
      <c r="D37" s="12">
        <f t="shared" si="1"/>
        <v>12.822221841244989</v>
      </c>
      <c r="E37">
        <v>0</v>
      </c>
      <c r="F37">
        <v>0</v>
      </c>
      <c r="G37" s="9">
        <f t="shared" si="2"/>
        <v>0</v>
      </c>
      <c r="H37" s="4">
        <f t="shared" si="4"/>
        <v>12.822221841244989</v>
      </c>
      <c r="I37" s="4">
        <f t="shared" si="3"/>
        <v>0.47031909713686626</v>
      </c>
      <c r="J37" s="17">
        <f t="shared" si="5"/>
        <v>273.78518853137945</v>
      </c>
      <c r="K37" s="13">
        <f t="shared" si="6"/>
        <v>0</v>
      </c>
      <c r="M37" s="22">
        <v>26.096296669013448</v>
      </c>
      <c r="N37" s="22">
        <v>27.378518853137944</v>
      </c>
      <c r="O37" s="22">
        <v>0</v>
      </c>
    </row>
    <row r="38" spans="1:15" x14ac:dyDescent="0.15">
      <c r="A38" t="s">
        <v>33</v>
      </c>
      <c r="B38" s="1">
        <v>0.45472840883398663</v>
      </c>
      <c r="C38" s="3">
        <v>22</v>
      </c>
      <c r="D38" s="12">
        <f t="shared" si="1"/>
        <v>10.909514715755403</v>
      </c>
      <c r="E38">
        <v>1</v>
      </c>
      <c r="F38">
        <v>0</v>
      </c>
      <c r="G38" s="9">
        <f t="shared" si="2"/>
        <v>1</v>
      </c>
      <c r="H38" s="4">
        <f t="shared" si="4"/>
        <v>9.9095147157554031</v>
      </c>
      <c r="I38" s="4">
        <f t="shared" si="3"/>
        <v>0.43271547592131931</v>
      </c>
      <c r="J38" s="17">
        <f t="shared" si="5"/>
        <v>284.69470324713484</v>
      </c>
      <c r="K38" s="13">
        <f t="shared" si="6"/>
        <v>9.1663105651785859</v>
      </c>
      <c r="M38" s="22">
        <v>27.378518853137944</v>
      </c>
      <c r="N38" s="22">
        <v>28.469470324713484</v>
      </c>
      <c r="O38" s="22">
        <v>9.1663105651785859</v>
      </c>
    </row>
    <row r="39" spans="1:15" x14ac:dyDescent="0.15">
      <c r="A39" t="s">
        <v>34</v>
      </c>
      <c r="B39" s="1">
        <v>0.47638214258798606</v>
      </c>
      <c r="C39" s="3">
        <v>24</v>
      </c>
      <c r="D39" s="12">
        <f t="shared" si="1"/>
        <v>12.468016818006179</v>
      </c>
      <c r="E39">
        <v>1</v>
      </c>
      <c r="F39">
        <v>0.5</v>
      </c>
      <c r="G39" s="9">
        <f t="shared" si="2"/>
        <v>1.5</v>
      </c>
      <c r="H39" s="4">
        <f t="shared" si="4"/>
        <v>10.968016818006179</v>
      </c>
      <c r="I39" s="4">
        <f t="shared" si="3"/>
        <v>0.44700761876051848</v>
      </c>
      <c r="J39" s="17">
        <f t="shared" si="5"/>
        <v>297.162720065141</v>
      </c>
      <c r="K39" s="13">
        <f t="shared" si="6"/>
        <v>12.030782616796889</v>
      </c>
      <c r="M39" s="22">
        <v>28.469470324713484</v>
      </c>
      <c r="N39" s="22">
        <v>29.7162720065141</v>
      </c>
      <c r="O39" s="22">
        <v>12.030782616796889</v>
      </c>
    </row>
    <row r="40" spans="1:15" x14ac:dyDescent="0.15">
      <c r="A40" t="s">
        <v>35</v>
      </c>
      <c r="B40" s="1">
        <v>0.44291728133180513</v>
      </c>
      <c r="C40" s="3">
        <v>22</v>
      </c>
      <c r="D40" s="12">
        <f t="shared" si="1"/>
        <v>10.626150697164356</v>
      </c>
      <c r="E40">
        <v>0</v>
      </c>
      <c r="F40">
        <v>0.2</v>
      </c>
      <c r="G40" s="9">
        <f t="shared" si="2"/>
        <v>0.2</v>
      </c>
      <c r="H40" s="4">
        <f t="shared" si="4"/>
        <v>10.426150697164356</v>
      </c>
      <c r="I40" s="4">
        <f t="shared" si="3"/>
        <v>0.43856789859172995</v>
      </c>
      <c r="J40" s="17">
        <f t="shared" si="5"/>
        <v>307.78887076230535</v>
      </c>
      <c r="K40" s="13">
        <f t="shared" si="6"/>
        <v>1.8821491027166692</v>
      </c>
      <c r="M40" s="22">
        <v>29.7162720065141</v>
      </c>
      <c r="N40" s="22">
        <v>30.778887076230536</v>
      </c>
      <c r="O40" s="22">
        <v>1.8821491027166692</v>
      </c>
    </row>
    <row r="41" spans="1:15" x14ac:dyDescent="0.15">
      <c r="A41" t="s">
        <v>36</v>
      </c>
      <c r="B41" s="1">
        <v>0.41760772239855914</v>
      </c>
      <c r="C41" s="3">
        <v>21</v>
      </c>
      <c r="D41" s="12">
        <f t="shared" si="1"/>
        <v>9.5635356274479175</v>
      </c>
      <c r="E41">
        <v>0</v>
      </c>
      <c r="F41">
        <v>0</v>
      </c>
      <c r="G41" s="9">
        <f t="shared" si="2"/>
        <v>0</v>
      </c>
      <c r="H41" s="4">
        <f t="shared" si="4"/>
        <v>9.5635356274479175</v>
      </c>
      <c r="I41" s="4">
        <f t="shared" si="3"/>
        <v>0.41760772239855914</v>
      </c>
      <c r="J41" s="17">
        <f t="shared" si="5"/>
        <v>317.35240638975324</v>
      </c>
      <c r="K41" s="13">
        <f t="shared" si="6"/>
        <v>0</v>
      </c>
      <c r="M41" s="22">
        <v>30.778887076230536</v>
      </c>
      <c r="N41" s="22">
        <v>31.735240638975323</v>
      </c>
      <c r="O41" s="22">
        <v>0</v>
      </c>
    </row>
    <row r="42" spans="1:15" x14ac:dyDescent="0.15">
      <c r="A42" t="s">
        <v>37</v>
      </c>
      <c r="B42" s="1">
        <v>0.48221199398329351</v>
      </c>
      <c r="C42" s="3">
        <v>26</v>
      </c>
      <c r="D42" s="12">
        <f t="shared" si="1"/>
        <v>13.672313897018137</v>
      </c>
      <c r="E42">
        <v>0</v>
      </c>
      <c r="F42">
        <v>0.2</v>
      </c>
      <c r="G42" s="9">
        <f t="shared" si="2"/>
        <v>0.2</v>
      </c>
      <c r="H42" s="4">
        <f t="shared" si="4"/>
        <v>13.472313897018138</v>
      </c>
      <c r="I42" s="4">
        <f t="shared" si="3"/>
        <v>0.47884154432424925</v>
      </c>
      <c r="J42" s="17">
        <f t="shared" si="5"/>
        <v>331.02472028677136</v>
      </c>
      <c r="K42" s="13">
        <f t="shared" si="6"/>
        <v>1.4628101834585512</v>
      </c>
      <c r="M42" s="22">
        <v>31.735240638975323</v>
      </c>
      <c r="N42" s="22">
        <v>33.102472028677134</v>
      </c>
      <c r="O42" s="22">
        <v>1.4628101834585512</v>
      </c>
    </row>
    <row r="43" spans="1:15" x14ac:dyDescent="0.15">
      <c r="A43" t="s">
        <v>38</v>
      </c>
      <c r="B43" s="1">
        <v>0.4521299607835067</v>
      </c>
      <c r="C43" s="3">
        <v>25</v>
      </c>
      <c r="D43" s="12">
        <f t="shared" si="1"/>
        <v>12.326334808710651</v>
      </c>
      <c r="E43">
        <v>0</v>
      </c>
      <c r="F43">
        <v>0.2</v>
      </c>
      <c r="G43" s="9">
        <f t="shared" si="2"/>
        <v>0.2</v>
      </c>
      <c r="H43" s="4">
        <f t="shared" si="4"/>
        <v>12.126334808710652</v>
      </c>
      <c r="I43" s="4">
        <f t="shared" si="3"/>
        <v>0.4483810088543414</v>
      </c>
      <c r="J43" s="17">
        <f t="shared" si="5"/>
        <v>343.35105509548202</v>
      </c>
      <c r="K43" s="13">
        <f t="shared" si="6"/>
        <v>1.6225423299281634</v>
      </c>
      <c r="M43" s="22">
        <v>33.102472028677134</v>
      </c>
      <c r="N43" s="22">
        <v>34.3351055095482</v>
      </c>
      <c r="O43" s="22">
        <v>1.6225423299281634</v>
      </c>
    </row>
    <row r="44" spans="1:15" x14ac:dyDescent="0.15">
      <c r="A44" t="s">
        <v>39</v>
      </c>
      <c r="B44" s="1">
        <v>0.44060640855963923</v>
      </c>
      <c r="C44" s="3">
        <v>23</v>
      </c>
      <c r="D44" s="12">
        <f t="shared" si="1"/>
        <v>11.051196725050929</v>
      </c>
      <c r="E44">
        <v>0</v>
      </c>
      <c r="F44">
        <v>0</v>
      </c>
      <c r="G44" s="9">
        <f t="shared" si="2"/>
        <v>0</v>
      </c>
      <c r="H44" s="4">
        <f t="shared" si="4"/>
        <v>11.051196725050929</v>
      </c>
      <c r="I44" s="4">
        <f t="shared" si="3"/>
        <v>0.44060640855963923</v>
      </c>
      <c r="J44" s="17">
        <f t="shared" si="5"/>
        <v>354.40225182053297</v>
      </c>
      <c r="K44" s="13">
        <f t="shared" si="6"/>
        <v>0</v>
      </c>
      <c r="M44" s="22">
        <v>34.3351055095482</v>
      </c>
      <c r="N44" s="22">
        <v>35.440225182053297</v>
      </c>
      <c r="O44" s="22">
        <v>0</v>
      </c>
    </row>
    <row r="45" spans="1:15" x14ac:dyDescent="0.15">
      <c r="A45" t="s">
        <v>40</v>
      </c>
      <c r="B45" s="1">
        <v>0.45472840883398663</v>
      </c>
      <c r="C45" s="3">
        <v>22</v>
      </c>
      <c r="D45" s="12">
        <f t="shared" si="1"/>
        <v>10.909514715755403</v>
      </c>
      <c r="E45">
        <v>0</v>
      </c>
      <c r="F45">
        <v>0</v>
      </c>
      <c r="G45" s="9">
        <f t="shared" si="2"/>
        <v>0</v>
      </c>
      <c r="H45" s="4">
        <f t="shared" si="4"/>
        <v>10.909514715755403</v>
      </c>
      <c r="I45" s="4">
        <f t="shared" si="3"/>
        <v>0.45472840883398663</v>
      </c>
      <c r="J45" s="17">
        <f t="shared" si="5"/>
        <v>365.31176653628836</v>
      </c>
      <c r="K45" s="13">
        <f t="shared" si="6"/>
        <v>0</v>
      </c>
      <c r="M45" s="22">
        <v>35.440225182053297</v>
      </c>
      <c r="N45" s="22">
        <v>36.531176653628833</v>
      </c>
      <c r="O45" s="22">
        <v>0</v>
      </c>
    </row>
    <row r="46" spans="1:15" x14ac:dyDescent="0.15">
      <c r="A46" t="s">
        <v>41</v>
      </c>
      <c r="B46" s="1">
        <v>0.48297240938268149</v>
      </c>
      <c r="C46" s="3">
        <v>23</v>
      </c>
      <c r="D46" s="12">
        <f t="shared" si="1"/>
        <v>12.113811794767367</v>
      </c>
      <c r="E46">
        <v>0.8</v>
      </c>
      <c r="F46">
        <v>0.2</v>
      </c>
      <c r="G46" s="9">
        <f t="shared" si="2"/>
        <v>1</v>
      </c>
      <c r="H46" s="4">
        <f t="shared" si="4"/>
        <v>11.113811794767367</v>
      </c>
      <c r="I46" s="4">
        <f t="shared" si="3"/>
        <v>0.46324388253643978</v>
      </c>
      <c r="J46" s="17">
        <f t="shared" si="5"/>
        <v>377.4255783310557</v>
      </c>
      <c r="K46" s="13">
        <f t="shared" si="6"/>
        <v>8.2550399241959163</v>
      </c>
      <c r="M46" s="22">
        <v>36.531176653628833</v>
      </c>
      <c r="N46" s="22">
        <v>37.742557833105572</v>
      </c>
      <c r="O46" s="22">
        <v>8.2550399241959163</v>
      </c>
    </row>
    <row r="47" spans="1:15" x14ac:dyDescent="0.15">
      <c r="A47" t="s">
        <v>42</v>
      </c>
      <c r="B47" s="1">
        <v>0.43913772053110711</v>
      </c>
      <c r="C47" s="3">
        <v>25</v>
      </c>
      <c r="D47" s="12">
        <f t="shared" si="1"/>
        <v>11.972129785471841</v>
      </c>
      <c r="E47">
        <v>0</v>
      </c>
      <c r="F47">
        <v>0</v>
      </c>
      <c r="G47" s="9">
        <f t="shared" si="2"/>
        <v>0</v>
      </c>
      <c r="H47" s="4">
        <f t="shared" si="4"/>
        <v>11.972129785471841</v>
      </c>
      <c r="I47" s="4">
        <f t="shared" si="3"/>
        <v>0.43913772053110711</v>
      </c>
      <c r="J47" s="17">
        <f t="shared" si="5"/>
        <v>389.39770811652755</v>
      </c>
      <c r="K47" s="13">
        <f t="shared" si="6"/>
        <v>0</v>
      </c>
      <c r="M47" s="22">
        <v>37.742557833105572</v>
      </c>
      <c r="N47" s="22">
        <v>38.939770811652757</v>
      </c>
      <c r="O47" s="22">
        <v>0</v>
      </c>
    </row>
    <row r="48" spans="1:15" x14ac:dyDescent="0.15">
      <c r="A48" t="s">
        <v>43</v>
      </c>
      <c r="B48" s="1">
        <v>0.47096870914948619</v>
      </c>
      <c r="C48" s="3">
        <v>24</v>
      </c>
      <c r="D48" s="12">
        <f t="shared" si="1"/>
        <v>12.326334808710651</v>
      </c>
      <c r="E48">
        <v>0</v>
      </c>
      <c r="F48">
        <v>0</v>
      </c>
      <c r="G48" s="9">
        <f t="shared" si="2"/>
        <v>0</v>
      </c>
      <c r="H48" s="4">
        <f t="shared" si="4"/>
        <v>12.326334808710651</v>
      </c>
      <c r="I48" s="4">
        <f t="shared" si="3"/>
        <v>0.47096870914948613</v>
      </c>
      <c r="J48" s="17">
        <f t="shared" si="5"/>
        <v>401.72404292523822</v>
      </c>
      <c r="K48" s="13">
        <f t="shared" si="6"/>
        <v>0</v>
      </c>
      <c r="M48" s="22">
        <v>38.939770811652757</v>
      </c>
      <c r="N48" s="22">
        <v>40.172404292523822</v>
      </c>
      <c r="O48" s="22">
        <v>0</v>
      </c>
    </row>
    <row r="49" spans="1:15" x14ac:dyDescent="0.15">
      <c r="A49" t="s">
        <v>44</v>
      </c>
      <c r="B49" s="1">
        <v>0.47811444128830594</v>
      </c>
      <c r="C49" s="3">
        <v>25</v>
      </c>
      <c r="D49" s="12">
        <f t="shared" si="1"/>
        <v>13.034744855188276</v>
      </c>
      <c r="E49">
        <v>0</v>
      </c>
      <c r="F49">
        <v>0</v>
      </c>
      <c r="G49" s="9">
        <f t="shared" si="2"/>
        <v>0</v>
      </c>
      <c r="H49" s="4">
        <f t="shared" si="4"/>
        <v>13.034744855188276</v>
      </c>
      <c r="I49" s="4">
        <f t="shared" si="3"/>
        <v>0.47811444128830594</v>
      </c>
      <c r="J49" s="17">
        <f t="shared" si="5"/>
        <v>414.75878778042647</v>
      </c>
      <c r="K49" s="13">
        <f t="shared" si="6"/>
        <v>0</v>
      </c>
      <c r="M49" s="22">
        <v>40.172404292523822</v>
      </c>
      <c r="N49" s="22">
        <v>41.475878778042649</v>
      </c>
      <c r="O49" s="22">
        <v>0</v>
      </c>
    </row>
    <row r="50" spans="1:15" x14ac:dyDescent="0.15">
      <c r="A50" t="s">
        <v>45</v>
      </c>
      <c r="B50" s="1">
        <v>0.45755280888885613</v>
      </c>
      <c r="C50" s="3">
        <v>23</v>
      </c>
      <c r="D50" s="12">
        <f t="shared" si="1"/>
        <v>11.476242752937504</v>
      </c>
      <c r="E50">
        <v>0</v>
      </c>
      <c r="F50">
        <v>0</v>
      </c>
      <c r="G50" s="9">
        <f t="shared" si="2"/>
        <v>0</v>
      </c>
      <c r="H50" s="4">
        <f t="shared" si="4"/>
        <v>11.476242752937504</v>
      </c>
      <c r="I50" s="4">
        <f t="shared" si="3"/>
        <v>0.45755280888885613</v>
      </c>
      <c r="J50" s="17">
        <f t="shared" si="5"/>
        <v>426.23503053336395</v>
      </c>
      <c r="K50" s="13">
        <f t="shared" si="6"/>
        <v>0</v>
      </c>
      <c r="M50" s="22">
        <v>41.475878778042649</v>
      </c>
      <c r="N50" s="22">
        <v>42.623503053336393</v>
      </c>
      <c r="O50" s="22">
        <v>0</v>
      </c>
    </row>
    <row r="51" spans="1:15" x14ac:dyDescent="0.15">
      <c r="A51" t="s">
        <v>46</v>
      </c>
      <c r="B51" s="1">
        <v>0.49890202569214531</v>
      </c>
      <c r="C51" s="3">
        <v>25</v>
      </c>
      <c r="D51" s="12">
        <f t="shared" si="1"/>
        <v>13.601472892370372</v>
      </c>
      <c r="E51">
        <v>0</v>
      </c>
      <c r="F51">
        <v>0</v>
      </c>
      <c r="G51" s="9">
        <f t="shared" si="2"/>
        <v>0</v>
      </c>
      <c r="H51" s="4">
        <f t="shared" si="4"/>
        <v>13.601472892370372</v>
      </c>
      <c r="I51" s="4">
        <f t="shared" si="3"/>
        <v>0.49890202569214531</v>
      </c>
      <c r="J51" s="17">
        <f t="shared" si="5"/>
        <v>439.83650342573435</v>
      </c>
      <c r="K51" s="13">
        <f t="shared" si="6"/>
        <v>0</v>
      </c>
      <c r="M51" s="22">
        <v>42.623503053336393</v>
      </c>
      <c r="N51" s="22">
        <v>43.983650342573434</v>
      </c>
      <c r="O51" s="22">
        <v>0</v>
      </c>
    </row>
    <row r="52" spans="1:15" x14ac:dyDescent="0.15">
      <c r="A52" t="s">
        <v>47</v>
      </c>
      <c r="B52" s="1">
        <v>0.5168652100411153</v>
      </c>
      <c r="C52" s="3">
        <v>23</v>
      </c>
      <c r="D52" s="12">
        <f t="shared" si="1"/>
        <v>12.963903850540515</v>
      </c>
      <c r="E52">
        <v>0</v>
      </c>
      <c r="F52">
        <v>0.1</v>
      </c>
      <c r="G52" s="9">
        <f t="shared" si="2"/>
        <v>0.1</v>
      </c>
      <c r="H52" s="4">
        <f t="shared" si="4"/>
        <v>12.863903850540515</v>
      </c>
      <c r="I52" s="4">
        <f t="shared" si="3"/>
        <v>0.51511789654784512</v>
      </c>
      <c r="J52" s="17">
        <f t="shared" si="5"/>
        <v>452.80040727627488</v>
      </c>
      <c r="K52" s="13">
        <f t="shared" si="6"/>
        <v>0.77137258308060208</v>
      </c>
      <c r="M52" s="22">
        <v>43.983650342573434</v>
      </c>
      <c r="N52" s="22">
        <v>45.280040727627487</v>
      </c>
      <c r="O52" s="22">
        <v>0.77137258308060208</v>
      </c>
    </row>
    <row r="53" spans="1:15" x14ac:dyDescent="0.15">
      <c r="A53" t="s">
        <v>48</v>
      </c>
      <c r="B53" s="1">
        <v>0.54331186510034768</v>
      </c>
      <c r="C53" s="3">
        <v>22</v>
      </c>
      <c r="D53" s="12">
        <f t="shared" si="1"/>
        <v>13.034744855188276</v>
      </c>
      <c r="E53">
        <v>0</v>
      </c>
      <c r="F53">
        <v>0.5</v>
      </c>
      <c r="G53" s="9">
        <f t="shared" si="2"/>
        <v>0.5</v>
      </c>
      <c r="H53" s="4">
        <f t="shared" si="4"/>
        <v>12.534744855188276</v>
      </c>
      <c r="I53" s="4">
        <f t="shared" si="3"/>
        <v>0.53462144335849526</v>
      </c>
      <c r="J53" s="17">
        <f t="shared" si="5"/>
        <v>465.83515213146313</v>
      </c>
      <c r="K53" s="13">
        <f t="shared" si="6"/>
        <v>3.8359017039062553</v>
      </c>
      <c r="M53" s="22">
        <v>45.280040727627487</v>
      </c>
      <c r="N53" s="22">
        <v>46.583515213146313</v>
      </c>
      <c r="O53" s="22">
        <v>3.8359017039062553</v>
      </c>
    </row>
    <row r="54" spans="1:15" x14ac:dyDescent="0.15">
      <c r="A54" t="s">
        <v>49</v>
      </c>
      <c r="B54" s="1">
        <v>0.54811013564810884</v>
      </c>
      <c r="C54" s="3">
        <v>16</v>
      </c>
      <c r="D54" s="12">
        <f t="shared" si="1"/>
        <v>9.5635356274479175</v>
      </c>
      <c r="E54">
        <v>0</v>
      </c>
      <c r="F54">
        <v>0.2</v>
      </c>
      <c r="G54" s="9">
        <f t="shared" si="2"/>
        <v>0.2</v>
      </c>
      <c r="H54" s="4">
        <f t="shared" si="4"/>
        <v>9.3635356274479182</v>
      </c>
      <c r="I54" s="4">
        <f t="shared" si="3"/>
        <v>0.54344064369428735</v>
      </c>
      <c r="J54" s="17">
        <f t="shared" si="5"/>
        <v>475.39868775891102</v>
      </c>
      <c r="K54" s="13">
        <f t="shared" si="6"/>
        <v>2.0912767807962998</v>
      </c>
      <c r="M54" s="22">
        <v>46.583515213146313</v>
      </c>
      <c r="N54" s="22">
        <v>47.539868775891101</v>
      </c>
      <c r="O54" s="22">
        <v>2.0912767807962998</v>
      </c>
    </row>
    <row r="55" spans="1:15" x14ac:dyDescent="0.15">
      <c r="A55" t="s">
        <v>50</v>
      </c>
      <c r="B55" s="1">
        <v>0.47908885930723594</v>
      </c>
      <c r="C55" s="3">
        <v>24</v>
      </c>
      <c r="D55" s="12">
        <f t="shared" si="1"/>
        <v>12.538857822653938</v>
      </c>
      <c r="E55">
        <v>0</v>
      </c>
      <c r="F55">
        <v>0</v>
      </c>
      <c r="G55" s="9">
        <f t="shared" si="2"/>
        <v>0</v>
      </c>
      <c r="H55" s="4">
        <f t="shared" si="4"/>
        <v>12.538857822653938</v>
      </c>
      <c r="I55" s="4">
        <f t="shared" si="3"/>
        <v>0.47908885930723594</v>
      </c>
      <c r="J55" s="17">
        <f t="shared" si="5"/>
        <v>487.93754558156496</v>
      </c>
      <c r="K55" s="13">
        <f t="shared" si="6"/>
        <v>0</v>
      </c>
      <c r="M55" s="22">
        <v>47.539868775891101</v>
      </c>
      <c r="N55" s="22">
        <v>48.793754558156493</v>
      </c>
      <c r="O55" s="22">
        <v>0</v>
      </c>
    </row>
    <row r="56" spans="1:15" x14ac:dyDescent="0.15">
      <c r="A56" t="s">
        <v>51</v>
      </c>
      <c r="B56" s="1">
        <v>0.51968961009598469</v>
      </c>
      <c r="C56" s="3">
        <v>20</v>
      </c>
      <c r="D56" s="12">
        <f t="shared" si="1"/>
        <v>11.334560743641978</v>
      </c>
      <c r="E56">
        <v>0</v>
      </c>
      <c r="F56">
        <v>0</v>
      </c>
      <c r="G56" s="9">
        <f t="shared" si="2"/>
        <v>0</v>
      </c>
      <c r="H56" s="4">
        <f t="shared" si="4"/>
        <v>11.334560743641978</v>
      </c>
      <c r="I56" s="4">
        <f t="shared" si="3"/>
        <v>0.51968961009598469</v>
      </c>
      <c r="J56" s="17">
        <f t="shared" si="5"/>
        <v>499.27210632520695</v>
      </c>
      <c r="K56" s="13">
        <f t="shared" si="6"/>
        <v>0</v>
      </c>
      <c r="M56" s="22">
        <v>48.793754558156493</v>
      </c>
      <c r="N56" s="22">
        <v>49.927210632520698</v>
      </c>
      <c r="O56" s="22">
        <v>0</v>
      </c>
    </row>
    <row r="57" spans="1:15" x14ac:dyDescent="0.15">
      <c r="A57" t="s">
        <v>52</v>
      </c>
      <c r="B57" s="1">
        <v>0.47999109821365266</v>
      </c>
      <c r="C57" s="3">
        <v>18</v>
      </c>
      <c r="D57" s="12">
        <f t="shared" si="1"/>
        <v>9.4218536181523973</v>
      </c>
      <c r="E57">
        <v>0</v>
      </c>
      <c r="F57">
        <v>0</v>
      </c>
      <c r="G57" s="9">
        <f t="shared" si="2"/>
        <v>0</v>
      </c>
      <c r="H57" s="4">
        <f t="shared" si="4"/>
        <v>9.4218536181523973</v>
      </c>
      <c r="I57" s="4">
        <f t="shared" si="3"/>
        <v>0.47999109821365266</v>
      </c>
      <c r="J57" s="17">
        <f t="shared" si="5"/>
        <v>508.69395994335935</v>
      </c>
      <c r="K57" s="13">
        <f t="shared" si="6"/>
        <v>0</v>
      </c>
      <c r="M57" s="22">
        <v>49.927210632520698</v>
      </c>
      <c r="N57" s="22">
        <v>50.869395994335932</v>
      </c>
      <c r="O57" s="22">
        <v>0</v>
      </c>
    </row>
    <row r="58" spans="1:15" x14ac:dyDescent="0.15">
      <c r="A58" t="s">
        <v>53</v>
      </c>
      <c r="B58" s="1">
        <v>0.56988690198025593</v>
      </c>
      <c r="C58" s="3">
        <v>22</v>
      </c>
      <c r="D58" s="12">
        <f t="shared" si="1"/>
        <v>13.672313897018135</v>
      </c>
      <c r="E58">
        <v>0</v>
      </c>
      <c r="F58">
        <v>0.1</v>
      </c>
      <c r="G58" s="9">
        <v>0.1</v>
      </c>
      <c r="H58" s="4">
        <f t="shared" si="4"/>
        <v>13.572313897018136</v>
      </c>
      <c r="I58" s="4">
        <f t="shared" si="3"/>
        <v>0.56830191066509728</v>
      </c>
      <c r="J58" s="17">
        <f t="shared" si="5"/>
        <v>522.36627384037752</v>
      </c>
      <c r="K58" s="13">
        <f t="shared" si="6"/>
        <v>0.7314050917292757</v>
      </c>
      <c r="M58" s="22">
        <v>50.869395994335932</v>
      </c>
      <c r="N58" s="22">
        <v>52.236627384037753</v>
      </c>
      <c r="O58" s="22">
        <v>0.7314050917292757</v>
      </c>
    </row>
    <row r="59" spans="1:15" x14ac:dyDescent="0.15">
      <c r="A59" t="s">
        <v>54</v>
      </c>
      <c r="B59" s="1">
        <v>0.49695318965428537</v>
      </c>
      <c r="C59" s="3">
        <v>20</v>
      </c>
      <c r="D59" s="12">
        <f t="shared" si="1"/>
        <v>10.838673711107642</v>
      </c>
      <c r="E59">
        <v>0</v>
      </c>
      <c r="F59">
        <v>0.05</v>
      </c>
      <c r="G59" s="9">
        <f t="shared" si="2"/>
        <v>0.05</v>
      </c>
      <c r="H59" s="4">
        <f t="shared" si="4"/>
        <v>10.788673711107641</v>
      </c>
      <c r="I59" s="4">
        <f t="shared" si="3"/>
        <v>0.4959004407561759</v>
      </c>
      <c r="J59" s="17">
        <f t="shared" si="5"/>
        <v>533.20494755148513</v>
      </c>
      <c r="K59" s="13">
        <f t="shared" si="6"/>
        <v>0.46131105458741894</v>
      </c>
      <c r="M59" s="22">
        <v>52.236627384037753</v>
      </c>
      <c r="N59" s="22">
        <v>53.320494755148516</v>
      </c>
      <c r="O59" s="22">
        <v>0.46131105458741894</v>
      </c>
    </row>
    <row r="60" spans="1:15" x14ac:dyDescent="0.15">
      <c r="A60" t="s">
        <v>55</v>
      </c>
      <c r="B60" s="1">
        <v>0.49370512959118545</v>
      </c>
      <c r="C60" s="3">
        <v>20</v>
      </c>
      <c r="D60" s="12">
        <f t="shared" si="1"/>
        <v>10.767832706459878</v>
      </c>
      <c r="E60">
        <v>0</v>
      </c>
      <c r="F60">
        <v>0</v>
      </c>
      <c r="G60" s="9">
        <f t="shared" si="2"/>
        <v>0</v>
      </c>
      <c r="H60" s="4">
        <f t="shared" si="4"/>
        <v>10.767832706459878</v>
      </c>
      <c r="I60" s="4">
        <f t="shared" si="3"/>
        <v>0.49370512959118545</v>
      </c>
      <c r="J60" s="17">
        <f t="shared" si="5"/>
        <v>543.97278025794503</v>
      </c>
      <c r="K60" s="13">
        <f t="shared" si="6"/>
        <v>0</v>
      </c>
      <c r="M60" s="22">
        <v>53.320494755148516</v>
      </c>
      <c r="N60" s="22">
        <v>54.397278025794506</v>
      </c>
      <c r="O60" s="22">
        <v>0</v>
      </c>
    </row>
    <row r="61" spans="1:15" x14ac:dyDescent="0.15">
      <c r="A61" t="s">
        <v>56</v>
      </c>
      <c r="B61" s="1">
        <v>0.54242603053768401</v>
      </c>
      <c r="C61" s="3">
        <v>20</v>
      </c>
      <c r="D61" s="12">
        <f t="shared" si="1"/>
        <v>11.830447776176316</v>
      </c>
      <c r="E61">
        <v>0</v>
      </c>
      <c r="F61">
        <v>0</v>
      </c>
      <c r="G61" s="9">
        <f t="shared" si="2"/>
        <v>0</v>
      </c>
      <c r="H61" s="4">
        <f t="shared" si="4"/>
        <v>11.830447776176316</v>
      </c>
      <c r="I61" s="4">
        <f t="shared" si="3"/>
        <v>0.54242603053768401</v>
      </c>
      <c r="J61" s="17">
        <f t="shared" si="5"/>
        <v>555.80322803412139</v>
      </c>
      <c r="K61" s="13">
        <f t="shared" si="6"/>
        <v>0</v>
      </c>
      <c r="M61" s="22">
        <v>54.397278025794506</v>
      </c>
      <c r="N61" s="22">
        <v>55.580322803412137</v>
      </c>
      <c r="O61" s="22">
        <v>0</v>
      </c>
    </row>
    <row r="62" spans="1:15" x14ac:dyDescent="0.15">
      <c r="A62" t="s">
        <v>57</v>
      </c>
      <c r="B62" s="1">
        <v>0.53592991041148419</v>
      </c>
      <c r="C62" s="3">
        <v>20</v>
      </c>
      <c r="D62" s="12">
        <f t="shared" si="1"/>
        <v>11.68876576688079</v>
      </c>
      <c r="E62">
        <v>0</v>
      </c>
      <c r="F62">
        <v>0</v>
      </c>
      <c r="G62" s="9">
        <f t="shared" si="2"/>
        <v>0</v>
      </c>
      <c r="H62" s="4">
        <f t="shared" si="4"/>
        <v>11.68876576688079</v>
      </c>
      <c r="I62" s="4">
        <f t="shared" si="3"/>
        <v>0.53592991041148419</v>
      </c>
      <c r="J62" s="17">
        <f t="shared" si="5"/>
        <v>567.4919938010022</v>
      </c>
      <c r="K62" s="13">
        <f t="shared" si="6"/>
        <v>0</v>
      </c>
      <c r="M62" s="22">
        <v>55.580322803412137</v>
      </c>
      <c r="N62" s="22">
        <v>56.749199380100222</v>
      </c>
      <c r="O62" s="22">
        <v>0</v>
      </c>
    </row>
    <row r="63" spans="1:15" x14ac:dyDescent="0.15">
      <c r="A63" t="s">
        <v>58</v>
      </c>
      <c r="B63" s="1">
        <v>0.5451092105898101</v>
      </c>
      <c r="C63" s="3">
        <v>23</v>
      </c>
      <c r="D63" s="12">
        <f t="shared" si="1"/>
        <v>13.672313897018137</v>
      </c>
      <c r="E63">
        <v>0</v>
      </c>
      <c r="F63">
        <v>0.1</v>
      </c>
      <c r="G63" s="9">
        <f t="shared" si="2"/>
        <v>0.1</v>
      </c>
      <c r="H63" s="4">
        <f t="shared" si="4"/>
        <v>13.572313897018137</v>
      </c>
      <c r="I63" s="4">
        <f t="shared" si="3"/>
        <v>0.54348523334347743</v>
      </c>
      <c r="J63" s="17">
        <f t="shared" si="5"/>
        <v>581.16430769802037</v>
      </c>
      <c r="K63" s="13">
        <f t="shared" si="6"/>
        <v>0.73140509172927559</v>
      </c>
      <c r="M63" s="22">
        <v>56.749199380100222</v>
      </c>
      <c r="N63" s="22">
        <v>58.116430769802037</v>
      </c>
      <c r="O63" s="22">
        <v>0.73140509172927559</v>
      </c>
    </row>
    <row r="64" spans="1:15" x14ac:dyDescent="0.15">
      <c r="A64" t="s">
        <v>59</v>
      </c>
      <c r="B64" s="1">
        <v>0.59993579989021761</v>
      </c>
      <c r="C64" s="3">
        <v>17</v>
      </c>
      <c r="D64" s="12">
        <f t="shared" si="1"/>
        <v>11.122037729698691</v>
      </c>
      <c r="E64">
        <v>1</v>
      </c>
      <c r="F64">
        <v>0</v>
      </c>
      <c r="G64" s="9">
        <f t="shared" si="2"/>
        <v>1</v>
      </c>
      <c r="H64" s="4">
        <f t="shared" si="4"/>
        <v>10.122037729698691</v>
      </c>
      <c r="I64" s="4">
        <f t="shared" si="3"/>
        <v>0.58011928738335627</v>
      </c>
      <c r="J64" s="17">
        <f t="shared" si="5"/>
        <v>592.28634542771908</v>
      </c>
      <c r="K64" s="13">
        <f t="shared" si="6"/>
        <v>8.9911581339968283</v>
      </c>
      <c r="M64" s="22">
        <v>58.116430769802037</v>
      </c>
      <c r="N64" s="22">
        <v>59.228634542771907</v>
      </c>
      <c r="O64" s="22">
        <v>8.9911581339968283</v>
      </c>
    </row>
    <row r="65" spans="1:15" x14ac:dyDescent="0.15">
      <c r="A65" t="s">
        <v>60</v>
      </c>
      <c r="B65" s="1">
        <v>0.52618573022218451</v>
      </c>
      <c r="C65" s="3">
        <v>20</v>
      </c>
      <c r="D65" s="12">
        <f t="shared" si="1"/>
        <v>11.476242752937502</v>
      </c>
      <c r="E65">
        <v>0</v>
      </c>
      <c r="F65">
        <v>0.2</v>
      </c>
      <c r="G65" s="9">
        <f t="shared" si="2"/>
        <v>0.2</v>
      </c>
      <c r="H65" s="4">
        <f t="shared" si="4"/>
        <v>11.276242752937502</v>
      </c>
      <c r="I65" s="4">
        <f t="shared" si="3"/>
        <v>0.52223811133553988</v>
      </c>
      <c r="J65" s="17">
        <f t="shared" si="5"/>
        <v>603.76258818065662</v>
      </c>
      <c r="K65" s="13">
        <f t="shared" si="6"/>
        <v>1.7427306506635831</v>
      </c>
      <c r="M65" s="22">
        <v>59.228634542771907</v>
      </c>
      <c r="N65" s="22">
        <v>60.376258818065665</v>
      </c>
      <c r="O65" s="22">
        <v>1.7427306506635831</v>
      </c>
    </row>
    <row r="66" spans="1:15" x14ac:dyDescent="0.15">
      <c r="A66" t="s">
        <v>61</v>
      </c>
      <c r="B66" s="1">
        <v>0.62037947205208177</v>
      </c>
      <c r="C66" s="3">
        <v>20</v>
      </c>
      <c r="D66" s="12">
        <f t="shared" si="1"/>
        <v>13.530631887722611</v>
      </c>
      <c r="E66">
        <v>0</v>
      </c>
      <c r="F66">
        <v>0</v>
      </c>
      <c r="G66" s="9">
        <f t="shared" si="2"/>
        <v>0</v>
      </c>
      <c r="H66" s="4">
        <f t="shared" si="4"/>
        <v>13.530631887722611</v>
      </c>
      <c r="I66" s="4">
        <f t="shared" si="3"/>
        <v>0.62037947205208177</v>
      </c>
      <c r="J66" s="17">
        <f t="shared" si="5"/>
        <v>617.29322006837924</v>
      </c>
      <c r="K66" s="13">
        <f t="shared" si="6"/>
        <v>0</v>
      </c>
      <c r="M66" s="22">
        <v>60.376258818065665</v>
      </c>
      <c r="N66" s="22">
        <v>61.729322006837926</v>
      </c>
      <c r="O66" s="22">
        <v>0</v>
      </c>
    </row>
    <row r="67" spans="1:15" x14ac:dyDescent="0.15">
      <c r="A67" t="s">
        <v>62</v>
      </c>
      <c r="B67" s="1">
        <v>0.45472840883398663</v>
      </c>
      <c r="C67" s="3">
        <v>25</v>
      </c>
      <c r="D67" s="12">
        <f t="shared" si="1"/>
        <v>12.397175813358412</v>
      </c>
      <c r="E67">
        <v>1</v>
      </c>
      <c r="F67">
        <v>0</v>
      </c>
      <c r="G67" s="9">
        <f t="shared" si="2"/>
        <v>1</v>
      </c>
      <c r="H67" s="4">
        <f t="shared" si="4"/>
        <v>11.397175813358412</v>
      </c>
      <c r="I67" s="4">
        <f t="shared" si="3"/>
        <v>0.43546709253540272</v>
      </c>
      <c r="J67" s="17">
        <f t="shared" si="5"/>
        <v>629.69039588173769</v>
      </c>
      <c r="K67" s="13">
        <f t="shared" si="6"/>
        <v>8.0663532973571552</v>
      </c>
      <c r="M67" s="22">
        <v>61.729322006837926</v>
      </c>
      <c r="N67" s="22">
        <v>62.969039588173771</v>
      </c>
      <c r="O67" s="22">
        <v>8.0663532973571552</v>
      </c>
    </row>
    <row r="68" spans="1:15" x14ac:dyDescent="0.15">
      <c r="A68" t="s">
        <v>63</v>
      </c>
      <c r="B68" s="1">
        <v>0.55371690599512657</v>
      </c>
      <c r="C68" s="3">
        <v>21</v>
      </c>
      <c r="D68" s="12">
        <f t="shared" si="1"/>
        <v>12.680539831949464</v>
      </c>
      <c r="E68">
        <v>0.8</v>
      </c>
      <c r="F68">
        <v>0</v>
      </c>
      <c r="G68" s="9">
        <f t="shared" si="2"/>
        <v>0.8</v>
      </c>
      <c r="H68" s="4">
        <f t="shared" si="4"/>
        <v>11.880539831949463</v>
      </c>
      <c r="I68" s="4">
        <f t="shared" si="3"/>
        <v>0.5393294567276069</v>
      </c>
      <c r="J68" s="17">
        <f t="shared" si="5"/>
        <v>642.37093571368712</v>
      </c>
      <c r="K68" s="13">
        <f t="shared" si="6"/>
        <v>6.3088796739106234</v>
      </c>
      <c r="M68" s="22">
        <v>62.969039588173771</v>
      </c>
      <c r="N68" s="22">
        <v>64.237093571368717</v>
      </c>
      <c r="O68" s="22">
        <v>6.3088796739106234</v>
      </c>
    </row>
    <row r="69" spans="1:15" x14ac:dyDescent="0.15">
      <c r="A69" t="s">
        <v>64</v>
      </c>
      <c r="B69" s="1">
        <v>0.50259455713230106</v>
      </c>
      <c r="C69" s="3">
        <v>19</v>
      </c>
      <c r="D69" s="12">
        <f t="shared" si="1"/>
        <v>10.413627683221067</v>
      </c>
      <c r="E69">
        <v>0</v>
      </c>
      <c r="F69">
        <v>0.05</v>
      </c>
      <c r="G69" s="9">
        <f t="shared" si="2"/>
        <v>0.05</v>
      </c>
      <c r="H69" s="4">
        <f t="shared" si="4"/>
        <v>10.363627683221067</v>
      </c>
      <c r="I69" s="4">
        <f t="shared" si="3"/>
        <v>0.50150113907724114</v>
      </c>
      <c r="J69" s="17">
        <f t="shared" si="5"/>
        <v>652.7845633969082</v>
      </c>
      <c r="K69" s="13">
        <f t="shared" si="6"/>
        <v>0.48014007722364016</v>
      </c>
      <c r="M69" s="22">
        <v>64.237093571368717</v>
      </c>
      <c r="N69" s="22">
        <v>65.27845633969082</v>
      </c>
      <c r="O69" s="22">
        <v>0.48014007722364016</v>
      </c>
    </row>
    <row r="70" spans="1:15" x14ac:dyDescent="0.15">
      <c r="A70" t="s">
        <v>65</v>
      </c>
      <c r="B70" s="1">
        <v>0.52293767015908466</v>
      </c>
      <c r="C70" s="3">
        <v>20</v>
      </c>
      <c r="D70" s="12">
        <f t="shared" si="1"/>
        <v>11.405401748289741</v>
      </c>
      <c r="E70">
        <v>0</v>
      </c>
      <c r="F70">
        <v>0</v>
      </c>
      <c r="G70" s="9">
        <f t="shared" si="2"/>
        <v>0</v>
      </c>
      <c r="H70" s="4">
        <f t="shared" si="4"/>
        <v>11.405401748289741</v>
      </c>
      <c r="I70" s="4">
        <f t="shared" si="3"/>
        <v>0.52293767015908466</v>
      </c>
      <c r="J70" s="17">
        <f t="shared" si="5"/>
        <v>664.1899651451979</v>
      </c>
      <c r="K70" s="13">
        <f t="shared" si="6"/>
        <v>0</v>
      </c>
      <c r="M70" s="22">
        <v>65.27845633969082</v>
      </c>
      <c r="N70" s="22">
        <v>66.41899651451979</v>
      </c>
      <c r="O70" s="22">
        <v>0</v>
      </c>
    </row>
    <row r="71" spans="1:15" x14ac:dyDescent="0.15">
      <c r="A71" t="s">
        <v>66</v>
      </c>
      <c r="B71" s="1">
        <v>0.52733210436210209</v>
      </c>
      <c r="C71" s="3">
        <v>17</v>
      </c>
      <c r="D71" s="12">
        <f t="shared" si="1"/>
        <v>9.7760586413912058</v>
      </c>
      <c r="E71">
        <v>2</v>
      </c>
      <c r="F71">
        <v>0</v>
      </c>
      <c r="G71" s="9">
        <f t="shared" si="2"/>
        <v>2</v>
      </c>
      <c r="H71" s="4">
        <f t="shared" si="4"/>
        <v>7.7760586413912058</v>
      </c>
      <c r="I71" s="4">
        <f t="shared" si="3"/>
        <v>0.47537638494371576</v>
      </c>
      <c r="J71" s="17">
        <f t="shared" si="5"/>
        <v>673.96602378658906</v>
      </c>
      <c r="K71" s="13">
        <f t="shared" si="6"/>
        <v>20.458142420833365</v>
      </c>
      <c r="M71" s="22">
        <v>66.41899651451979</v>
      </c>
      <c r="N71" s="22">
        <v>67.396602378658912</v>
      </c>
      <c r="O71" s="22">
        <v>20.458142420833365</v>
      </c>
    </row>
    <row r="72" spans="1:15" x14ac:dyDescent="0.15">
      <c r="A72" t="s">
        <v>67</v>
      </c>
      <c r="B72" s="1">
        <v>0.60963588876644359</v>
      </c>
      <c r="C72" s="3">
        <v>13</v>
      </c>
      <c r="D72" s="12">
        <f t="shared" si="1"/>
        <v>8.6426025670270086</v>
      </c>
      <c r="E72">
        <v>2.5</v>
      </c>
      <c r="F72">
        <v>0</v>
      </c>
      <c r="G72" s="9">
        <f t="shared" si="2"/>
        <v>2.5</v>
      </c>
      <c r="H72" s="4">
        <f t="shared" si="4"/>
        <v>6.1426025670270086</v>
      </c>
      <c r="I72" s="4">
        <f t="shared" si="3"/>
        <v>0.53645395752035885</v>
      </c>
      <c r="J72" s="17">
        <f t="shared" si="5"/>
        <v>682.60862635361605</v>
      </c>
      <c r="K72" s="13">
        <f t="shared" si="6"/>
        <v>28.926471865522579</v>
      </c>
      <c r="M72" s="22">
        <v>67.396602378658912</v>
      </c>
      <c r="N72" s="22">
        <v>68.260862635361605</v>
      </c>
      <c r="O72" s="22">
        <v>28.926471865522579</v>
      </c>
    </row>
    <row r="73" spans="1:15" x14ac:dyDescent="0.15">
      <c r="A73" t="s">
        <v>68</v>
      </c>
      <c r="B73" s="1">
        <v>0.51247169884465171</v>
      </c>
      <c r="C73" s="3">
        <v>18</v>
      </c>
      <c r="D73" s="12">
        <f t="shared" si="1"/>
        <v>10.059422659982259</v>
      </c>
      <c r="E73">
        <v>0</v>
      </c>
      <c r="F73">
        <v>0.05</v>
      </c>
      <c r="G73" s="9">
        <f t="shared" si="2"/>
        <v>0.05</v>
      </c>
      <c r="H73" s="4">
        <f t="shared" si="4"/>
        <v>10.009422659982258</v>
      </c>
      <c r="I73" s="4">
        <f t="shared" si="3"/>
        <v>0.51134487906427473</v>
      </c>
      <c r="J73" s="17">
        <f t="shared" si="5"/>
        <v>692.66804901359831</v>
      </c>
      <c r="K73" s="13">
        <f t="shared" si="6"/>
        <v>0.49704641797095128</v>
      </c>
      <c r="M73" s="22">
        <v>68.260862635361605</v>
      </c>
      <c r="N73" s="22">
        <v>69.266804901359833</v>
      </c>
      <c r="O73" s="22">
        <v>0.49704641797095128</v>
      </c>
    </row>
    <row r="74" spans="1:15" x14ac:dyDescent="0.15">
      <c r="A74" t="s">
        <v>69</v>
      </c>
      <c r="B74" s="1">
        <v>0.53381161037033209</v>
      </c>
      <c r="C74" s="3">
        <v>23</v>
      </c>
      <c r="D74" s="12">
        <f t="shared" si="1"/>
        <v>13.388949878427086</v>
      </c>
      <c r="E74">
        <v>0</v>
      </c>
      <c r="F74">
        <v>1.5</v>
      </c>
      <c r="G74" s="9">
        <f t="shared" si="2"/>
        <v>1.5</v>
      </c>
      <c r="H74" s="4">
        <f t="shared" si="4"/>
        <v>11.888949878427086</v>
      </c>
      <c r="I74" s="4">
        <f t="shared" si="3"/>
        <v>0.50707753667523892</v>
      </c>
      <c r="J74" s="17">
        <f t="shared" si="5"/>
        <v>706.05699889202538</v>
      </c>
      <c r="K74" s="13">
        <f t="shared" si="6"/>
        <v>11.203268468551604</v>
      </c>
      <c r="M74" s="22">
        <v>69.266804901359833</v>
      </c>
      <c r="N74" s="22">
        <v>70.60569988920254</v>
      </c>
      <c r="O74" s="22">
        <v>11.203268468551604</v>
      </c>
    </row>
    <row r="75" spans="1:15" x14ac:dyDescent="0.15">
      <c r="A75" t="s">
        <v>70</v>
      </c>
      <c r="B75" s="1">
        <v>0.55681029653141223</v>
      </c>
      <c r="C75" s="3">
        <v>14</v>
      </c>
      <c r="D75" s="12">
        <f t="shared" ref="D75:D94" si="7">B75*C75/0.917</f>
        <v>8.500920557731483</v>
      </c>
      <c r="E75">
        <v>0</v>
      </c>
      <c r="F75">
        <v>0.2</v>
      </c>
      <c r="G75" s="9">
        <f t="shared" si="2"/>
        <v>0.2</v>
      </c>
      <c r="H75" s="4">
        <f t="shared" si="4"/>
        <v>8.3009205577314837</v>
      </c>
      <c r="I75" s="4">
        <f t="shared" si="3"/>
        <v>0.55159015590143268</v>
      </c>
      <c r="J75" s="17">
        <f t="shared" si="5"/>
        <v>714.55791944975681</v>
      </c>
      <c r="K75" s="13">
        <f t="shared" si="6"/>
        <v>2.3526863783958367</v>
      </c>
      <c r="M75" s="22">
        <v>70.60569988920254</v>
      </c>
      <c r="N75" s="22">
        <v>71.455791944975687</v>
      </c>
      <c r="O75" s="22">
        <v>2.3526863783958367</v>
      </c>
    </row>
    <row r="76" spans="1:15" x14ac:dyDescent="0.15">
      <c r="A76" t="s">
        <v>71</v>
      </c>
      <c r="B76" s="1">
        <v>0.62362753211518163</v>
      </c>
      <c r="C76" s="3">
        <v>20</v>
      </c>
      <c r="D76" s="12">
        <f t="shared" si="7"/>
        <v>13.601472892370372</v>
      </c>
      <c r="E76">
        <v>0</v>
      </c>
      <c r="F76">
        <v>0.3</v>
      </c>
      <c r="G76" s="9">
        <f t="shared" si="2"/>
        <v>0.3</v>
      </c>
      <c r="H76" s="4">
        <f t="shared" si="4"/>
        <v>13.301472892370372</v>
      </c>
      <c r="I76" s="4">
        <f t="shared" si="3"/>
        <v>0.61915993108140266</v>
      </c>
      <c r="J76" s="17">
        <f t="shared" ref="J76:J94" si="8">J75+D76</f>
        <v>728.15939234212715</v>
      </c>
      <c r="K76" s="13">
        <f t="shared" ref="K76:K94" si="9">G76/D76*100</f>
        <v>2.2056434797460969</v>
      </c>
      <c r="M76" s="22">
        <v>71.455791944975687</v>
      </c>
      <c r="N76" s="22">
        <v>72.815939234212721</v>
      </c>
      <c r="O76" s="22">
        <v>2.2056434797460969</v>
      </c>
    </row>
    <row r="77" spans="1:15" x14ac:dyDescent="0.15">
      <c r="A77" t="s">
        <v>72</v>
      </c>
      <c r="B77" s="1">
        <v>0.52264239197153006</v>
      </c>
      <c r="C77" s="3">
        <v>22</v>
      </c>
      <c r="D77" s="12">
        <f t="shared" si="7"/>
        <v>12.538857822653938</v>
      </c>
      <c r="E77">
        <v>0</v>
      </c>
      <c r="F77">
        <v>0.05</v>
      </c>
      <c r="G77" s="9">
        <f t="shared" si="2"/>
        <v>0.05</v>
      </c>
      <c r="H77" s="4">
        <f t="shared" si="4"/>
        <v>12.488857822653937</v>
      </c>
      <c r="I77" s="4">
        <f t="shared" si="3"/>
        <v>0.52174408306941511</v>
      </c>
      <c r="J77" s="17">
        <f t="shared" si="8"/>
        <v>740.69825016478103</v>
      </c>
      <c r="K77" s="13">
        <f t="shared" si="9"/>
        <v>0.39876040311793842</v>
      </c>
      <c r="M77" s="22">
        <v>72.815939234212721</v>
      </c>
      <c r="N77" s="22">
        <v>74.069825016478106</v>
      </c>
      <c r="O77" s="22">
        <v>0.39876040311793842</v>
      </c>
    </row>
    <row r="78" spans="1:15" x14ac:dyDescent="0.15">
      <c r="A78" t="s">
        <v>73</v>
      </c>
      <c r="B78" s="1">
        <v>0.57021498885531663</v>
      </c>
      <c r="C78" s="3">
        <v>18</v>
      </c>
      <c r="D78" s="12">
        <f t="shared" si="7"/>
        <v>11.192878734346454</v>
      </c>
      <c r="E78">
        <v>0</v>
      </c>
      <c r="F78">
        <v>0.1</v>
      </c>
      <c r="G78" s="9">
        <f t="shared" si="2"/>
        <v>0.1</v>
      </c>
      <c r="H78" s="4">
        <f t="shared" si="4"/>
        <v>11.092878734346455</v>
      </c>
      <c r="I78" s="4">
        <f t="shared" si="3"/>
        <v>0.56827764242434087</v>
      </c>
      <c r="J78" s="17">
        <f t="shared" si="8"/>
        <v>751.89112889912747</v>
      </c>
      <c r="K78" s="13">
        <f t="shared" si="9"/>
        <v>0.89342520698576078</v>
      </c>
      <c r="M78" s="22">
        <v>74.069825016478106</v>
      </c>
      <c r="N78" s="22">
        <v>75.189112889912749</v>
      </c>
      <c r="O78" s="22">
        <v>0.89342520698576078</v>
      </c>
    </row>
    <row r="79" spans="1:15" x14ac:dyDescent="0.15">
      <c r="A79" t="s">
        <v>74</v>
      </c>
      <c r="B79" s="1">
        <v>0.56191439091628348</v>
      </c>
      <c r="C79" s="3">
        <v>20</v>
      </c>
      <c r="D79" s="12">
        <f t="shared" si="7"/>
        <v>12.255493804062889</v>
      </c>
      <c r="E79">
        <v>0</v>
      </c>
      <c r="F79">
        <v>0</v>
      </c>
      <c r="G79" s="9">
        <f t="shared" si="2"/>
        <v>0</v>
      </c>
      <c r="H79" s="4">
        <f t="shared" si="4"/>
        <v>12.255493804062889</v>
      </c>
      <c r="I79" s="4">
        <f t="shared" si="3"/>
        <v>0.56191439091628348</v>
      </c>
      <c r="J79" s="17">
        <f t="shared" si="8"/>
        <v>764.14662270319036</v>
      </c>
      <c r="K79" s="13">
        <f t="shared" si="9"/>
        <v>0</v>
      </c>
      <c r="M79" s="22">
        <v>75.189112889912749</v>
      </c>
      <c r="N79" s="22">
        <v>76.414662270319042</v>
      </c>
      <c r="O79" s="22">
        <v>0</v>
      </c>
    </row>
    <row r="80" spans="1:15" x14ac:dyDescent="0.15">
      <c r="A80" t="s">
        <v>75</v>
      </c>
      <c r="B80" s="1">
        <v>0.5684105110424833</v>
      </c>
      <c r="C80" s="3">
        <v>20</v>
      </c>
      <c r="D80" s="12">
        <f t="shared" si="7"/>
        <v>12.397175813358412</v>
      </c>
      <c r="E80">
        <v>0</v>
      </c>
      <c r="F80">
        <v>0.05</v>
      </c>
      <c r="G80" s="9">
        <f t="shared" si="2"/>
        <v>0.05</v>
      </c>
      <c r="H80" s="4">
        <f t="shared" si="4"/>
        <v>12.347175813358412</v>
      </c>
      <c r="I80" s="4">
        <f t="shared" si="3"/>
        <v>0.5675368531754218</v>
      </c>
      <c r="J80" s="17">
        <f t="shared" si="8"/>
        <v>776.5437985165488</v>
      </c>
      <c r="K80" s="13">
        <f t="shared" si="9"/>
        <v>0.40331766486785775</v>
      </c>
      <c r="M80" s="22">
        <v>76.414662270319042</v>
      </c>
      <c r="N80" s="22">
        <v>77.65437985165488</v>
      </c>
      <c r="O80" s="22">
        <v>0.40331766486785775</v>
      </c>
    </row>
    <row r="81" spans="1:15" x14ac:dyDescent="0.15">
      <c r="A81" t="s">
        <v>76</v>
      </c>
      <c r="B81" s="1">
        <v>0.5914888325434563</v>
      </c>
      <c r="C81" s="3">
        <v>19</v>
      </c>
      <c r="D81" s="12">
        <f t="shared" si="7"/>
        <v>12.255493804062889</v>
      </c>
      <c r="E81">
        <v>0</v>
      </c>
      <c r="F81">
        <v>0</v>
      </c>
      <c r="G81" s="9">
        <f t="shared" si="2"/>
        <v>0</v>
      </c>
      <c r="H81" s="4">
        <f t="shared" si="4"/>
        <v>12.255493804062889</v>
      </c>
      <c r="I81" s="4">
        <f t="shared" si="3"/>
        <v>0.5914888325434563</v>
      </c>
      <c r="J81" s="17">
        <f t="shared" si="8"/>
        <v>788.7992923206117</v>
      </c>
      <c r="K81" s="13">
        <f t="shared" si="9"/>
        <v>0</v>
      </c>
      <c r="M81" s="22">
        <v>77.65437985165488</v>
      </c>
      <c r="N81" s="22">
        <v>78.879929232061173</v>
      </c>
      <c r="O81" s="22">
        <v>0</v>
      </c>
    </row>
    <row r="82" spans="1:15" x14ac:dyDescent="0.15">
      <c r="A82" t="s">
        <v>77</v>
      </c>
      <c r="B82" s="1">
        <v>0.55387971602335218</v>
      </c>
      <c r="C82" s="3">
        <v>19</v>
      </c>
      <c r="D82" s="12">
        <f t="shared" si="7"/>
        <v>11.476242752937504</v>
      </c>
      <c r="E82">
        <v>0</v>
      </c>
      <c r="F82">
        <v>0.1</v>
      </c>
      <c r="G82" s="9">
        <f t="shared" si="2"/>
        <v>0.1</v>
      </c>
      <c r="H82" s="4">
        <f t="shared" si="4"/>
        <v>11.376242752937504</v>
      </c>
      <c r="I82" s="4">
        <f t="shared" si="3"/>
        <v>0.55195844467956046</v>
      </c>
      <c r="J82" s="17">
        <f t="shared" si="8"/>
        <v>800.27553507354924</v>
      </c>
      <c r="K82" s="13">
        <f t="shared" si="9"/>
        <v>0.87136532533179134</v>
      </c>
      <c r="M82" s="22">
        <v>78.879929232061173</v>
      </c>
      <c r="N82" s="22">
        <v>80.027553507354924</v>
      </c>
      <c r="O82" s="22">
        <v>0.87136532533179134</v>
      </c>
    </row>
    <row r="83" spans="1:15" x14ac:dyDescent="0.15">
      <c r="A83" t="s">
        <v>78</v>
      </c>
      <c r="B83" s="1">
        <v>0.62668452982162859</v>
      </c>
      <c r="C83" s="3">
        <v>17</v>
      </c>
      <c r="D83" s="12">
        <f t="shared" si="7"/>
        <v>11.617924762233027</v>
      </c>
      <c r="E83">
        <v>1</v>
      </c>
      <c r="F83">
        <v>0</v>
      </c>
      <c r="G83" s="9">
        <f t="shared" si="2"/>
        <v>1</v>
      </c>
      <c r="H83" s="4">
        <f t="shared" si="4"/>
        <v>10.617924762233027</v>
      </c>
      <c r="I83" s="4">
        <f t="shared" si="3"/>
        <v>0.60853981293548043</v>
      </c>
      <c r="J83" s="17">
        <f t="shared" si="8"/>
        <v>811.89345983578221</v>
      </c>
      <c r="K83" s="13">
        <f t="shared" si="9"/>
        <v>8.6073891892530625</v>
      </c>
      <c r="M83" s="22">
        <v>80.027553507354924</v>
      </c>
      <c r="N83" s="22">
        <v>81.189345983578221</v>
      </c>
      <c r="O83" s="22">
        <v>8.6073891892530625</v>
      </c>
    </row>
    <row r="84" spans="1:15" x14ac:dyDescent="0.15">
      <c r="A84" t="s">
        <v>79</v>
      </c>
      <c r="B84" s="1">
        <v>0.63050577695468735</v>
      </c>
      <c r="C84" s="3">
        <v>17</v>
      </c>
      <c r="D84" s="12">
        <f t="shared" si="7"/>
        <v>11.68876576688079</v>
      </c>
      <c r="E84">
        <v>0</v>
      </c>
      <c r="F84">
        <v>0.2</v>
      </c>
      <c r="G84" s="9">
        <f t="shared" si="2"/>
        <v>0.2</v>
      </c>
      <c r="H84" s="4">
        <f t="shared" si="4"/>
        <v>11.488765766880791</v>
      </c>
      <c r="I84" s="4">
        <f t="shared" si="3"/>
        <v>0.62709513144224305</v>
      </c>
      <c r="J84" s="17">
        <f t="shared" si="8"/>
        <v>823.58222560266302</v>
      </c>
      <c r="K84" s="13">
        <f t="shared" si="9"/>
        <v>1.711044638833336</v>
      </c>
      <c r="M84" s="22">
        <v>81.189345983578221</v>
      </c>
      <c r="N84" s="22">
        <v>82.358222560266299</v>
      </c>
      <c r="O84" s="22">
        <v>1.711044638833336</v>
      </c>
    </row>
    <row r="85" spans="1:15" x14ac:dyDescent="0.15">
      <c r="A85" t="s">
        <v>80</v>
      </c>
      <c r="B85" s="1">
        <v>0.64579076548692216</v>
      </c>
      <c r="C85" s="3">
        <v>17</v>
      </c>
      <c r="D85" s="12">
        <f t="shared" si="7"/>
        <v>11.972129785471838</v>
      </c>
      <c r="E85">
        <v>0.8</v>
      </c>
      <c r="F85">
        <v>0.2</v>
      </c>
      <c r="G85" s="9">
        <f t="shared" si="2"/>
        <v>1</v>
      </c>
      <c r="H85" s="4">
        <f t="shared" si="4"/>
        <v>10.972129785471838</v>
      </c>
      <c r="I85" s="4">
        <f t="shared" si="3"/>
        <v>0.62884018832985478</v>
      </c>
      <c r="J85" s="17">
        <f t="shared" si="8"/>
        <v>835.55435538813481</v>
      </c>
      <c r="K85" s="13">
        <f t="shared" si="9"/>
        <v>8.3527327043639197</v>
      </c>
      <c r="M85" s="22">
        <v>82.358222560266299</v>
      </c>
      <c r="N85" s="22">
        <v>83.555435538813484</v>
      </c>
      <c r="O85" s="22">
        <v>8.3527327043639197</v>
      </c>
    </row>
    <row r="86" spans="1:15" x14ac:dyDescent="0.15">
      <c r="A86" t="s">
        <v>81</v>
      </c>
      <c r="B86" s="1">
        <v>0.56071773720882567</v>
      </c>
      <c r="C86" s="3">
        <v>19</v>
      </c>
      <c r="D86" s="12">
        <f t="shared" si="7"/>
        <v>11.617924762233029</v>
      </c>
      <c r="E86">
        <v>0.8</v>
      </c>
      <c r="F86">
        <v>0.1</v>
      </c>
      <c r="G86" s="9">
        <f t="shared" si="2"/>
        <v>0.9</v>
      </c>
      <c r="H86" s="4">
        <f t="shared" si="4"/>
        <v>10.717924762233029</v>
      </c>
      <c r="I86" s="4">
        <f t="shared" si="3"/>
        <v>0.54300204458385015</v>
      </c>
      <c r="J86" s="17">
        <f t="shared" si="8"/>
        <v>847.17228015036778</v>
      </c>
      <c r="K86" s="13">
        <f t="shared" si="9"/>
        <v>7.7466502703277538</v>
      </c>
      <c r="M86" s="22">
        <v>83.555435538813484</v>
      </c>
      <c r="N86" s="22">
        <v>84.717228015036781</v>
      </c>
      <c r="O86" s="22">
        <v>7.7466502703277538</v>
      </c>
    </row>
    <row r="87" spans="1:15" x14ac:dyDescent="0.15">
      <c r="A87" t="s">
        <v>82</v>
      </c>
      <c r="B87" s="1">
        <v>0.65827350612158075</v>
      </c>
      <c r="C87" s="3">
        <v>15</v>
      </c>
      <c r="D87" s="12">
        <f t="shared" si="7"/>
        <v>10.767832706459881</v>
      </c>
      <c r="E87">
        <v>2</v>
      </c>
      <c r="F87">
        <v>1.5</v>
      </c>
      <c r="G87" s="9">
        <f t="shared" si="2"/>
        <v>3.5</v>
      </c>
      <c r="H87" s="4">
        <f t="shared" si="4"/>
        <v>7.2678327064598811</v>
      </c>
      <c r="I87" s="4">
        <f t="shared" si="3"/>
        <v>0.57953066015858357</v>
      </c>
      <c r="J87" s="17">
        <f t="shared" si="8"/>
        <v>857.94011285682768</v>
      </c>
      <c r="K87" s="13">
        <f t="shared" si="9"/>
        <v>32.504219701521421</v>
      </c>
      <c r="M87" s="22">
        <v>84.717228015036781</v>
      </c>
      <c r="N87" s="22">
        <v>85.794011285682771</v>
      </c>
      <c r="O87" s="22">
        <v>32.504219701521421</v>
      </c>
    </row>
    <row r="88" spans="1:15" x14ac:dyDescent="0.15">
      <c r="A88" t="s">
        <v>83</v>
      </c>
      <c r="B88" s="1">
        <v>0.68209261325098003</v>
      </c>
      <c r="C88" s="3">
        <v>12</v>
      </c>
      <c r="D88" s="12">
        <f t="shared" si="7"/>
        <v>8.9259665856180579</v>
      </c>
      <c r="E88">
        <v>3.2</v>
      </c>
      <c r="F88">
        <v>0.2</v>
      </c>
      <c r="G88" s="9">
        <f t="shared" si="2"/>
        <v>3.4000000000000004</v>
      </c>
      <c r="H88" s="4">
        <f t="shared" si="4"/>
        <v>5.5259665856180575</v>
      </c>
      <c r="I88" s="4">
        <f t="shared" si="3"/>
        <v>0.58922225104787895</v>
      </c>
      <c r="J88" s="17">
        <f t="shared" si="8"/>
        <v>866.86607944244577</v>
      </c>
      <c r="K88" s="13">
        <f t="shared" si="9"/>
        <v>38.091112793075453</v>
      </c>
      <c r="M88" s="22">
        <v>85.794011285682771</v>
      </c>
      <c r="N88" s="22">
        <v>86.686607944244571</v>
      </c>
      <c r="O88" s="22">
        <v>38.091112793075453</v>
      </c>
    </row>
    <row r="89" spans="1:15" x14ac:dyDescent="0.15">
      <c r="A89" t="s">
        <v>84</v>
      </c>
      <c r="B89" s="1">
        <v>0.64961201261998103</v>
      </c>
      <c r="C89" s="3">
        <v>15</v>
      </c>
      <c r="D89" s="12">
        <f t="shared" si="7"/>
        <v>10.626150697164357</v>
      </c>
      <c r="E89">
        <v>0</v>
      </c>
      <c r="F89">
        <v>1</v>
      </c>
      <c r="G89" s="9">
        <f t="shared" si="2"/>
        <v>1</v>
      </c>
      <c r="H89" s="4">
        <f t="shared" si="4"/>
        <v>9.6261506971643573</v>
      </c>
      <c r="I89" s="4">
        <f t="shared" si="3"/>
        <v>0.63051287066426542</v>
      </c>
      <c r="J89" s="17">
        <f t="shared" si="8"/>
        <v>877.49223013961011</v>
      </c>
      <c r="K89" s="13">
        <f t="shared" si="9"/>
        <v>9.4107455135833433</v>
      </c>
      <c r="M89" s="22">
        <v>86.686607944244571</v>
      </c>
      <c r="N89" s="22">
        <v>87.749223013961014</v>
      </c>
      <c r="O89" s="22">
        <v>9.4107455135833433</v>
      </c>
    </row>
    <row r="90" spans="1:15" x14ac:dyDescent="0.15">
      <c r="A90" t="s">
        <v>85</v>
      </c>
      <c r="B90" s="1">
        <v>0.6640478351226472</v>
      </c>
      <c r="C90" s="3">
        <v>18</v>
      </c>
      <c r="D90" s="12">
        <f t="shared" si="7"/>
        <v>13.034744855188277</v>
      </c>
      <c r="E90">
        <v>3.2</v>
      </c>
      <c r="F90">
        <v>0</v>
      </c>
      <c r="G90" s="9">
        <f t="shared" si="2"/>
        <v>3.2</v>
      </c>
      <c r="H90" s="4">
        <f t="shared" si="4"/>
        <v>9.8347448551882763</v>
      </c>
      <c r="I90" s="4">
        <f t="shared" si="3"/>
        <v>0.60935547514916555</v>
      </c>
      <c r="J90" s="17">
        <f t="shared" si="8"/>
        <v>890.52697499479837</v>
      </c>
      <c r="K90" s="13">
        <f t="shared" si="9"/>
        <v>24.549770905000031</v>
      </c>
      <c r="M90" s="22">
        <v>87.749223013961014</v>
      </c>
      <c r="N90" s="22">
        <v>89.052697499479834</v>
      </c>
      <c r="O90" s="22">
        <v>24.549770905000031</v>
      </c>
    </row>
    <row r="91" spans="1:15" x14ac:dyDescent="0.15">
      <c r="A91" t="s">
        <v>86</v>
      </c>
      <c r="B91" s="1">
        <v>0.69833291356647953</v>
      </c>
      <c r="C91" s="3">
        <v>16</v>
      </c>
      <c r="D91" s="12">
        <f t="shared" si="7"/>
        <v>12.184652799415128</v>
      </c>
      <c r="E91">
        <v>0.6</v>
      </c>
      <c r="F91">
        <v>1.5</v>
      </c>
      <c r="G91" s="9">
        <f t="shared" si="2"/>
        <v>2.1</v>
      </c>
      <c r="H91" s="4">
        <f t="shared" si="4"/>
        <v>10.084652799415128</v>
      </c>
      <c r="I91" s="4">
        <f t="shared" si="3"/>
        <v>0.66529687892544398</v>
      </c>
      <c r="J91" s="17">
        <f t="shared" si="8"/>
        <v>902.71162779421354</v>
      </c>
      <c r="K91" s="13">
        <f t="shared" si="9"/>
        <v>17.234795562667173</v>
      </c>
      <c r="M91" s="22">
        <v>89.052697499479834</v>
      </c>
      <c r="N91" s="22">
        <v>90.27116277942136</v>
      </c>
      <c r="O91" s="22">
        <v>17.234795562667173</v>
      </c>
    </row>
    <row r="92" spans="1:15" x14ac:dyDescent="0.15">
      <c r="A92" t="s">
        <v>87</v>
      </c>
      <c r="B92" s="1">
        <v>0.66179223785660557</v>
      </c>
      <c r="C92" s="3">
        <v>16</v>
      </c>
      <c r="D92" s="12">
        <f t="shared" si="7"/>
        <v>11.547083757585266</v>
      </c>
      <c r="E92">
        <v>3</v>
      </c>
      <c r="F92">
        <v>0</v>
      </c>
      <c r="G92" s="9">
        <f t="shared" si="2"/>
        <v>3</v>
      </c>
      <c r="H92" s="4">
        <f t="shared" si="4"/>
        <v>8.5470837575852663</v>
      </c>
      <c r="I92" s="4">
        <f t="shared" si="3"/>
        <v>0.60289813890043764</v>
      </c>
      <c r="J92" s="17">
        <f t="shared" si="8"/>
        <v>914.2587115517988</v>
      </c>
      <c r="K92" s="13">
        <f t="shared" si="9"/>
        <v>25.980585773696351</v>
      </c>
      <c r="M92" s="22">
        <v>90.27116277942136</v>
      </c>
      <c r="N92" s="22">
        <v>91.425871155179877</v>
      </c>
      <c r="O92" s="22">
        <v>25.980585773696351</v>
      </c>
    </row>
    <row r="93" spans="1:15" x14ac:dyDescent="0.15">
      <c r="A93" t="s">
        <v>88</v>
      </c>
      <c r="B93" s="1">
        <v>0.62668452982162859</v>
      </c>
      <c r="C93" s="3">
        <v>17</v>
      </c>
      <c r="D93" s="12">
        <f t="shared" si="7"/>
        <v>11.617924762233027</v>
      </c>
      <c r="E93">
        <v>0</v>
      </c>
      <c r="F93">
        <v>0</v>
      </c>
      <c r="G93" s="9">
        <f t="shared" si="2"/>
        <v>0</v>
      </c>
      <c r="H93" s="4">
        <f t="shared" si="4"/>
        <v>11.617924762233027</v>
      </c>
      <c r="I93" s="4">
        <f t="shared" si="3"/>
        <v>0.62668452982162859</v>
      </c>
      <c r="J93" s="17">
        <f t="shared" si="8"/>
        <v>925.87663631403177</v>
      </c>
      <c r="K93" s="13">
        <f t="shared" si="9"/>
        <v>0</v>
      </c>
      <c r="M93" s="22">
        <v>91.425871155179877</v>
      </c>
      <c r="N93" s="22">
        <v>92.587663631403174</v>
      </c>
      <c r="O93" s="22">
        <v>0</v>
      </c>
    </row>
    <row r="94" spans="1:15" x14ac:dyDescent="0.15">
      <c r="A94" t="s">
        <v>89</v>
      </c>
      <c r="B94" s="1">
        <v>0.55433558410238382</v>
      </c>
      <c r="C94" s="3">
        <v>15</v>
      </c>
      <c r="D94" s="12">
        <f t="shared" si="7"/>
        <v>9.0676485949135834</v>
      </c>
      <c r="E94">
        <v>0</v>
      </c>
      <c r="F94">
        <v>0.1</v>
      </c>
      <c r="G94" s="9">
        <f t="shared" si="2"/>
        <v>0.1</v>
      </c>
      <c r="H94" s="4">
        <f t="shared" si="4"/>
        <v>8.9676485949135838</v>
      </c>
      <c r="I94" s="4">
        <f t="shared" si="3"/>
        <v>0.5519015947339434</v>
      </c>
      <c r="J94" s="17">
        <f t="shared" si="8"/>
        <v>934.94428490894541</v>
      </c>
      <c r="K94" s="13">
        <f t="shared" si="9"/>
        <v>1.1028217398730484</v>
      </c>
      <c r="M94" s="22">
        <v>92.587663631403174</v>
      </c>
      <c r="N94" s="22">
        <v>93.494428490894535</v>
      </c>
      <c r="O94" s="22">
        <v>1.1028217398730484</v>
      </c>
    </row>
    <row r="95" spans="1:15" x14ac:dyDescent="0.15">
      <c r="D95" s="18">
        <f>SUM(D10:D94)</f>
        <v>934.94428490894541</v>
      </c>
    </row>
    <row r="96" spans="1:15" x14ac:dyDescent="0.15">
      <c r="D96" s="12"/>
    </row>
    <row r="97" spans="4:4" x14ac:dyDescent="0.15">
      <c r="D97" s="12"/>
    </row>
    <row r="98" spans="4:4" x14ac:dyDescent="0.15">
      <c r="D98" s="12"/>
    </row>
    <row r="99" spans="4:4" x14ac:dyDescent="0.15">
      <c r="D99" s="12"/>
    </row>
    <row r="100" spans="4:4" x14ac:dyDescent="0.15">
      <c r="D100" s="12"/>
    </row>
    <row r="101" spans="4:4" x14ac:dyDescent="0.15">
      <c r="D101" s="12"/>
    </row>
    <row r="102" spans="4:4" x14ac:dyDescent="0.15">
      <c r="D102" s="12"/>
    </row>
    <row r="103" spans="4:4" x14ac:dyDescent="0.15">
      <c r="D103" s="12"/>
    </row>
  </sheetData>
  <mergeCells count="1">
    <mergeCell ref="M8:O8"/>
  </mergeCells>
  <phoneticPr fontId="1" type="noConversion"/>
  <pageMargins left="0.7" right="0.7" top="0.75" bottom="0.75" header="0.5" footer="0.5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baseColWidth="10" defaultColWidth="8.83203125" defaultRowHeight="13" x14ac:dyDescent="0.15"/>
  <sheetData/>
  <phoneticPr fontId="1" type="noConversion"/>
  <pageMargins left="0.7" right="0.7" top="0.75" bottom="0.75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3" x14ac:dyDescent="0.15"/>
  <sheetData/>
  <phoneticPr fontId="1" type="noConversion"/>
  <pageMargins left="0.7" right="0.7" top="0.75" bottom="0.75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melt percentage-ice length ofAG</vt:lpstr>
      <vt:lpstr>Sheet2</vt:lpstr>
      <vt:lpstr>Sheet3</vt:lpstr>
    </vt:vector>
  </TitlesOfParts>
  <Company>NRCAN-RNCAN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bewang</dc:creator>
  <cp:lastModifiedBy>Microsoft Office User</cp:lastModifiedBy>
  <dcterms:created xsi:type="dcterms:W3CDTF">2010-03-12T16:00:55Z</dcterms:created>
  <dcterms:modified xsi:type="dcterms:W3CDTF">2020-10-01T15:21:43Z</dcterms:modified>
</cp:coreProperties>
</file>